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07045901\Documents\harryokada_LCDTV10_FY21_FY22\★2_フランスLot5規制\★★★_FR修理性スコア_SFRへ提供\Reparability_Score\FY23models_20230222\"/>
    </mc:Choice>
  </mc:AlternateContent>
  <xr:revisionPtr revIDLastSave="0" documentId="13_ncr:1_{9B1D1030-179B-4724-B822-C3F97FE8718F}" xr6:coauthVersionLast="47" xr6:coauthVersionMax="47" xr10:uidLastSave="{00000000-0000-0000-0000-000000000000}"/>
  <bookViews>
    <workbookView xWindow="-108" yWindow="-108" windowWidth="23256" windowHeight="12576" tabRatio="753" xr2:uid="{593F740A-DD10-4F22-86A9-AF1ECB8AD33A}"/>
  </bookViews>
  <sheets>
    <sheet name="00_summary (additional info)" sheetId="18" r:id="rId1"/>
    <sheet name="0_summary" sheetId="4" r:id="rId2"/>
    <sheet name="1_Documentation" sheetId="12" r:id="rId3"/>
    <sheet name="2_Disassembly_Access_Tools" sheetId="13" r:id="rId4"/>
    <sheet name="3_Availability_of_SpareParts" sheetId="14" r:id="rId5"/>
    <sheet name="4_Price_of_SpareParts" sheetId="15" r:id="rId6"/>
    <sheet name="5_Specific_Criteria" sheetId="16" r:id="rId7"/>
  </sheets>
  <definedNames>
    <definedName name="_xlnm._FilterDatabase" localSheetId="2" hidden="1">'1_Documentation'!$A$3:$K$24</definedName>
    <definedName name="_xlnm._FilterDatabase" localSheetId="3" hidden="1">'2_Disassembly_Access_Tools'!$A$2:$G$13</definedName>
    <definedName name="_xlnm._FilterDatabase" localSheetId="6" hidden="1">'5_Specific_Criteria'!#REF!</definedName>
    <definedName name="_xlnm.Print_Area" localSheetId="1">'0_summary'!$B$2:$J$17</definedName>
    <definedName name="_xlnm.Print_Area" localSheetId="0">'00_summary (additional info)'!$B$6:$J$21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4" i="14" l="1"/>
  <c r="R48" i="14"/>
  <c r="R32" i="14"/>
  <c r="R15" i="14"/>
  <c r="J25" i="12"/>
  <c r="J12" i="16" l="1"/>
  <c r="D16" i="18" s="1"/>
  <c r="G16" i="18" s="1"/>
  <c r="D7" i="18"/>
  <c r="G7" i="18" s="1"/>
  <c r="D18" i="18"/>
  <c r="D17" i="18"/>
  <c r="D15" i="18"/>
  <c r="G15" i="18" s="1"/>
  <c r="D14" i="18"/>
  <c r="D13" i="18"/>
  <c r="D12" i="18"/>
  <c r="D11" i="18"/>
  <c r="D10" i="18"/>
  <c r="D9" i="18"/>
  <c r="D8" i="18"/>
  <c r="G11" i="18" l="1"/>
  <c r="G8" i="18"/>
  <c r="I7" i="18" l="1"/>
  <c r="I19" i="18" s="1"/>
  <c r="G18" i="13"/>
  <c r="F37" i="13"/>
  <c r="F65" i="13"/>
  <c r="J20" i="16"/>
  <c r="J31" i="16"/>
  <c r="D5" i="4" l="1"/>
  <c r="D4" i="4"/>
  <c r="D6" i="4" l="1"/>
  <c r="D3" i="4"/>
  <c r="D10" i="4"/>
  <c r="D9" i="4"/>
  <c r="D8" i="4"/>
  <c r="D7" i="4"/>
  <c r="D11" i="4"/>
  <c r="D14" i="4"/>
  <c r="D13" i="4"/>
  <c r="D12" i="4"/>
  <c r="G12" i="4" l="1"/>
  <c r="G4" i="4" l="1"/>
  <c r="G11" i="4"/>
  <c r="G7" i="4"/>
  <c r="G3" i="4"/>
  <c r="I3" i="4" l="1"/>
  <c r="I15" i="4" s="1"/>
</calcChain>
</file>

<file path=xl/sharedStrings.xml><?xml version="1.0" encoding="utf-8"?>
<sst xmlns="http://schemas.openxmlformats.org/spreadsheetml/2006/main" count="423" uniqueCount="219">
  <si>
    <t>/20</t>
    <phoneticPr fontId="1"/>
  </si>
  <si>
    <t>/10</t>
    <phoneticPr fontId="1"/>
  </si>
  <si>
    <t xml:space="preserve"> /100</t>
    <phoneticPr fontId="1"/>
  </si>
  <si>
    <t xml:space="preserve"> /10</t>
    <phoneticPr fontId="1"/>
  </si>
  <si>
    <t>Column B</t>
    <phoneticPr fontId="1"/>
  </si>
  <si>
    <t>Column C</t>
    <phoneticPr fontId="1"/>
  </si>
  <si>
    <t>0 to 6</t>
    <phoneticPr fontId="1"/>
  </si>
  <si>
    <t>7 to 8</t>
    <phoneticPr fontId="1"/>
  </si>
  <si>
    <t>9 to 10</t>
    <phoneticPr fontId="1"/>
  </si>
  <si>
    <t>11 or more</t>
    <phoneticPr fontId="1"/>
  </si>
  <si>
    <t>10 to 11</t>
    <phoneticPr fontId="1"/>
  </si>
  <si>
    <t>8 to 9</t>
    <phoneticPr fontId="1"/>
  </si>
  <si>
    <t>1 to7</t>
    <phoneticPr fontId="1"/>
  </si>
  <si>
    <t>ND/NA</t>
    <phoneticPr fontId="1"/>
  </si>
  <si>
    <t>0 - 6</t>
  </si>
  <si>
    <t>7 - 8</t>
  </si>
  <si>
    <t>9 - 10</t>
  </si>
  <si>
    <t>11 or more</t>
  </si>
  <si>
    <t>11 and more</t>
  </si>
  <si>
    <t>6 - 10</t>
  </si>
  <si>
    <t>4 - 5</t>
  </si>
  <si>
    <t>1 - 3</t>
  </si>
  <si>
    <t>Location</t>
    <phoneticPr fontId="1"/>
  </si>
  <si>
    <t>1.1 Period of availability of technical documentation and advice on use and maintenance.</t>
    <phoneticPr fontId="1"/>
  </si>
  <si>
    <t>2.2 Tools required (List2)</t>
    <phoneticPr fontId="1"/>
  </si>
  <si>
    <t>2.1 Ease of disassembling the List2 parts.</t>
    <phoneticPr fontId="1"/>
  </si>
  <si>
    <t>3.1. Period of availability of List2 parts.</t>
    <phoneticPr fontId="1"/>
  </si>
  <si>
    <t>3.2. Period of availability of List1 parts.</t>
    <phoneticPr fontId="1"/>
  </si>
  <si>
    <t>3.3. Delivery time for List2 parts.</t>
    <phoneticPr fontId="1"/>
  </si>
  <si>
    <t>3.4. Delivery time for List1 parts.</t>
    <phoneticPr fontId="1"/>
  </si>
  <si>
    <t>2.3 Characteristics of the fasteners between the List1 and List2 parts.</t>
  </si>
  <si>
    <t>Years of availability</t>
    <phoneticPr fontId="1"/>
  </si>
  <si>
    <t>Number of Points</t>
    <phoneticPr fontId="1"/>
  </si>
  <si>
    <t>Type of Documentation</t>
    <phoneticPr fontId="1"/>
  </si>
  <si>
    <t>Disassembly diagram or explode view</t>
    <phoneticPr fontId="1"/>
  </si>
  <si>
    <t>Wiring and connection diagrams</t>
    <phoneticPr fontId="1"/>
  </si>
  <si>
    <t>Circuit board diagrams</t>
    <phoneticPr fontId="1"/>
  </si>
  <si>
    <t>List of required repair and test equipment</t>
    <phoneticPr fontId="1"/>
  </si>
  <si>
    <t>Error and diagnostic codes</t>
    <phoneticPr fontId="1"/>
  </si>
  <si>
    <t>Component and diagnostic information</t>
    <phoneticPr fontId="1"/>
  </si>
  <si>
    <t>Software instructions (including reset)</t>
    <phoneticPr fontId="1"/>
  </si>
  <si>
    <t>Access to incidents reported and recorded in the equipment</t>
    <phoneticPr fontId="1"/>
  </si>
  <si>
    <t>Technical bulletins</t>
    <phoneticPr fontId="1"/>
  </si>
  <si>
    <t>Information on access to professional repairers</t>
    <phoneticPr fontId="1"/>
  </si>
  <si>
    <t>Fault detection and required actions (general public approach)</t>
    <phoneticPr fontId="1"/>
  </si>
  <si>
    <t>Technical manual of repair instructions</t>
  </si>
  <si>
    <t>Specific guidelines on self-repair (recommended operations, safety and repair instructions, possible repercussions on the warranty)</t>
  </si>
  <si>
    <t>Instructions for use and maintenance instructions</t>
  </si>
  <si>
    <t>Repairers</t>
  </si>
  <si>
    <t>Consumers</t>
  </si>
  <si>
    <t xml:space="preserve">Unambiguous product identification </t>
  </si>
  <si>
    <t>ND/NA(1)
or 4 or more</t>
    <phoneticPr fontId="1"/>
  </si>
  <si>
    <t>Number of steps to access to the parts</t>
    <phoneticPr fontId="1"/>
  </si>
  <si>
    <t>Number of points</t>
    <phoneticPr fontId="1"/>
  </si>
  <si>
    <t>External parts</t>
    <phoneticPr fontId="1"/>
  </si>
  <si>
    <t>Remote Control(2)</t>
    <phoneticPr fontId="1"/>
  </si>
  <si>
    <t>ND/NA(1)
or 12 or more</t>
    <phoneticPr fontId="1"/>
  </si>
  <si>
    <t>Main board</t>
    <phoneticPr fontId="1"/>
  </si>
  <si>
    <t>Panel</t>
    <phoneticPr fontId="1"/>
  </si>
  <si>
    <t>(1) ND=Case that it can not remove individually. NA=Case that it can not access individually.</t>
    <phoneticPr fontId="1"/>
  </si>
  <si>
    <t>(3) Case that the external Power source is used, the item is out of scope from this calculation.</t>
    <phoneticPr fontId="1"/>
  </si>
  <si>
    <t>(2) Removal of batteries.</t>
    <phoneticPr fontId="1"/>
  </si>
  <si>
    <t>Type of Tools</t>
    <phoneticPr fontId="1"/>
  </si>
  <si>
    <t>Proprietary Tools</t>
    <phoneticPr fontId="1"/>
  </si>
  <si>
    <t>Specific Tools</t>
    <phoneticPr fontId="1"/>
  </si>
  <si>
    <t>Without tools, Common tools(1)</t>
    <phoneticPr fontId="1"/>
  </si>
  <si>
    <t>Number of points(2)</t>
    <phoneticPr fontId="1"/>
  </si>
  <si>
    <t>List2 parts</t>
    <phoneticPr fontId="1"/>
  </si>
  <si>
    <t>Remote Control</t>
    <phoneticPr fontId="1"/>
  </si>
  <si>
    <t>(1) including Tools supplied with the spare part or the product also.</t>
    <phoneticPr fontId="1"/>
  </si>
  <si>
    <t>(2) in case that more than one tool is needed, the worst point is used for this calculation.</t>
    <phoneticPr fontId="1"/>
  </si>
  <si>
    <t>(3) Case that the external power source is used, the item is out of scope from this calculation</t>
    <phoneticPr fontId="1"/>
  </si>
  <si>
    <t>Type of fastener</t>
    <phoneticPr fontId="1"/>
  </si>
  <si>
    <t>Removable, non-reusable</t>
    <phoneticPr fontId="1"/>
  </si>
  <si>
    <t>List1 or List2 parts</t>
    <phoneticPr fontId="1"/>
  </si>
  <si>
    <t>Back Cover</t>
    <phoneticPr fontId="1"/>
  </si>
  <si>
    <t>Wifi Module(3)</t>
    <phoneticPr fontId="1"/>
  </si>
  <si>
    <t>Bluetooth Module(4)</t>
    <phoneticPr fontId="1"/>
  </si>
  <si>
    <t>Speakers</t>
    <phoneticPr fontId="1"/>
  </si>
  <si>
    <t>Connectors(5)</t>
    <phoneticPr fontId="1"/>
  </si>
  <si>
    <t>(5) Connection for external equipment (cable, antenna, USB, DVD and Blue-Ray Players)</t>
    <phoneticPr fontId="1"/>
  </si>
  <si>
    <t>Internal parts</t>
  </si>
  <si>
    <t>Neither Removal nor Reusable</t>
  </si>
  <si>
    <t>Removable and Reusable(1)</t>
  </si>
  <si>
    <t>Infrared Receiver</t>
  </si>
  <si>
    <t>Distributors</t>
    <phoneticPr fontId="1"/>
  </si>
  <si>
    <t>Repairers</t>
    <phoneticPr fontId="1"/>
  </si>
  <si>
    <t>Consumers</t>
    <phoneticPr fontId="1"/>
  </si>
  <si>
    <t>Year of availability</t>
    <phoneticPr fontId="1"/>
  </si>
  <si>
    <t>Remote control</t>
    <phoneticPr fontId="1"/>
  </si>
  <si>
    <t>Internal Power Supply(3)</t>
    <phoneticPr fontId="1"/>
  </si>
  <si>
    <t>Internal Power Supply(6)</t>
    <phoneticPr fontId="1"/>
  </si>
  <si>
    <t>External Power Supply(7)</t>
    <phoneticPr fontId="1"/>
  </si>
  <si>
    <t>External Power Supply(2)</t>
    <phoneticPr fontId="1"/>
  </si>
  <si>
    <t>Internal Power supply(1)</t>
    <phoneticPr fontId="1"/>
  </si>
  <si>
    <t>(1) Case that the External Power Supply is used, the item is out of scope from this calculation.</t>
    <phoneticPr fontId="1"/>
  </si>
  <si>
    <t>(2) Case that the Internal Power Supply is used, the item is out of scope from this calculation.</t>
    <phoneticPr fontId="1"/>
  </si>
  <si>
    <t>List1 parts</t>
    <phoneticPr fontId="1"/>
  </si>
  <si>
    <t>Wifi Module(1)</t>
    <phoneticPr fontId="1"/>
  </si>
  <si>
    <t>Bluetooth Module(2)</t>
    <phoneticPr fontId="1"/>
  </si>
  <si>
    <t>Infrared Receiver</t>
    <phoneticPr fontId="1"/>
  </si>
  <si>
    <t>Speaker</t>
    <phoneticPr fontId="1"/>
  </si>
  <si>
    <t>Connectors(3)</t>
    <phoneticPr fontId="1"/>
  </si>
  <si>
    <t>(1) Case that, there is no corresponded part, the item is out of scope from this calculation.</t>
    <phoneticPr fontId="1"/>
  </si>
  <si>
    <t>(2) Case that, there is no corresponded part, the item is out of scope from this calculation.</t>
  </si>
  <si>
    <t>Delivery Days(1)</t>
  </si>
  <si>
    <t>Delivery Days(1)</t>
    <phoneticPr fontId="1"/>
  </si>
  <si>
    <t>Internal Power Supply(2)</t>
    <phoneticPr fontId="1"/>
  </si>
  <si>
    <t>External Power Supply(3)</t>
    <phoneticPr fontId="1"/>
  </si>
  <si>
    <t>(1) working days from the day of the order.</t>
    <phoneticPr fontId="1"/>
  </si>
  <si>
    <t>(2) Case that the External Power Supply is used, the item is out of scope from this calculation.</t>
    <phoneticPr fontId="1"/>
  </si>
  <si>
    <t>(3) Case that the Internal Power Supply is used, the item is out of scope from this calculation.</t>
    <phoneticPr fontId="1"/>
  </si>
  <si>
    <t>Wifi Module</t>
    <phoneticPr fontId="1"/>
  </si>
  <si>
    <t>Bluetooth Module</t>
    <phoneticPr fontId="1"/>
  </si>
  <si>
    <t>Connectors(2)</t>
    <phoneticPr fontId="1"/>
  </si>
  <si>
    <t>Manufacturer</t>
  </si>
  <si>
    <t>(3) Connection for external equipment (Cable, Antenna, USB, DVD and Blue-Ray players)</t>
  </si>
  <si>
    <t>(2) Connection for external equipment (Cable, Antenna, USB, DVD and Blue-Ray players)</t>
  </si>
  <si>
    <t>4.1. Ratio of List2 parts price compared with new equipment price.</t>
    <phoneticPr fontId="1"/>
  </si>
  <si>
    <t>Depending on the ratio between the point, which is related the price of List2 parts and calculated from the below formula, and the price of the product, score should be calculated.</t>
    <phoneticPr fontId="1"/>
  </si>
  <si>
    <t xml:space="preserve">(Price excluding Tax of the most expensive part in List2 + Average of the price excluding Tax of the parts in List2)/2 </t>
    <phoneticPr fontId="1"/>
  </si>
  <si>
    <t>if the figure to the 3rd decimal place is less than 5, rounding down to the 2nd decimal place.</t>
    <phoneticPr fontId="1"/>
  </si>
  <si>
    <t>if the figure to the 3rd decimal place is greater than or equal to 5, rounding up to the 2nd decimal place shall be used.</t>
    <phoneticPr fontId="1"/>
  </si>
  <si>
    <t>The number of point is;</t>
    <phoneticPr fontId="1"/>
  </si>
  <si>
    <t xml:space="preserve"> - if the result of the ratio is higher than 0.3, then the number of points is 0(zero).</t>
    <phoneticPr fontId="1"/>
  </si>
  <si>
    <t xml:space="preserve"> - if the result of the ratio is lower than 0.1, then the number of points is 100.</t>
    <phoneticPr fontId="1"/>
  </si>
  <si>
    <t xml:space="preserve"> - if the result of the ratio is between 0.1 and 0.3, then the number of points is determined according to the following table.</t>
    <phoneticPr fontId="1"/>
  </si>
  <si>
    <t>*ratio=</t>
  </si>
  <si>
    <t>÷  Price of the equipment excluding Tax.</t>
  </si>
  <si>
    <t>The Maximum number of Points is 100.</t>
  </si>
  <si>
    <t>5.1 Accessibility of the usage meter (1)</t>
    <phoneticPr fontId="1"/>
  </si>
  <si>
    <t>Absence</t>
    <phoneticPr fontId="1"/>
  </si>
  <si>
    <t>number of points</t>
    <phoneticPr fontId="1"/>
  </si>
  <si>
    <t>(1) Usage meter means a display device that cumulatively records the usage of the product.</t>
    <phoneticPr fontId="1"/>
  </si>
  <si>
    <t>(2) The value of the usage can be checked by more than 3 clicks.</t>
    <phoneticPr fontId="1"/>
  </si>
  <si>
    <t>(2) The value of the usage can be checked by 3 clicks or less.</t>
    <phoneticPr fontId="1"/>
  </si>
  <si>
    <t>5.2 Toll-Free remote assistance</t>
    <phoneticPr fontId="1"/>
  </si>
  <si>
    <t>Type of remote assistance</t>
    <phoneticPr fontId="1"/>
  </si>
  <si>
    <t>None</t>
    <phoneticPr fontId="1"/>
  </si>
  <si>
    <t>Up-to-date information on site</t>
    <phoneticPr fontId="1"/>
  </si>
  <si>
    <t>Remote Information</t>
    <phoneticPr fontId="1"/>
  </si>
  <si>
    <t>Remote diagnostic assistance</t>
    <phoneticPr fontId="1"/>
  </si>
  <si>
    <t>Remote repair assistance</t>
    <phoneticPr fontId="1"/>
  </si>
  <si>
    <t>The maximum number of points =2</t>
    <phoneticPr fontId="1"/>
  </si>
  <si>
    <t>The maximum number of points =5</t>
    <phoneticPr fontId="1"/>
  </si>
  <si>
    <t>Impossible</t>
    <phoneticPr fontId="1"/>
  </si>
  <si>
    <t>Possible</t>
    <phoneticPr fontId="1"/>
  </si>
  <si>
    <t>Operating System Reset(1)</t>
    <phoneticPr fontId="1"/>
  </si>
  <si>
    <t>Firmware Reset(1)</t>
    <phoneticPr fontId="1"/>
  </si>
  <si>
    <t>(1) including Reset via external keys/buttons.</t>
    <phoneticPr fontId="1"/>
  </si>
  <si>
    <t>The maximum number of points =6</t>
    <phoneticPr fontId="1"/>
  </si>
  <si>
    <t xml:space="preserve">     The Unit of the usage is the number of hours of operation of the panel.</t>
  </si>
  <si>
    <t>Score for this sub-criterion= (obtained points/2 points) x10</t>
  </si>
  <si>
    <t>Score for this sub-criterion= (obtained points/5 points) x10</t>
  </si>
  <si>
    <t>5.3 Software Reset capability</t>
  </si>
  <si>
    <t>Score for this sub-criterion= (obtained points/6 points) x10</t>
  </si>
  <si>
    <t>Possibility of resetting software fee-of-charge and without restrictions on access to these services.</t>
    <phoneticPr fontId="1"/>
  </si>
  <si>
    <t>Score for this sub-criterion= (obtained points/100 points) x10</t>
    <phoneticPr fontId="1"/>
  </si>
  <si>
    <t>The maximum number of points =72</t>
    <phoneticPr fontId="1"/>
  </si>
  <si>
    <t>Score for this sub-criterion= (obtained points/72 points) x10</t>
    <phoneticPr fontId="1"/>
  </si>
  <si>
    <t>The maximum number of points =48</t>
    <phoneticPr fontId="1"/>
  </si>
  <si>
    <t>Score for this sub-criterion= (obtained points/48 points) x10</t>
    <phoneticPr fontId="1"/>
  </si>
  <si>
    <t>The maximum number of points =264</t>
    <phoneticPr fontId="1"/>
  </si>
  <si>
    <t>Score for this sub-criterion= (obtained points/264 points) x10</t>
    <phoneticPr fontId="1"/>
  </si>
  <si>
    <t>The maximum number of points =176</t>
    <phoneticPr fontId="1"/>
  </si>
  <si>
    <t>Score for this sub-criterion= (obtained points/176 points) x10</t>
    <phoneticPr fontId="1"/>
  </si>
  <si>
    <t>The maximum number of points =20</t>
    <phoneticPr fontId="1"/>
  </si>
  <si>
    <t>Score for this sub-criterion= (obtained points/20 points) x10</t>
    <phoneticPr fontId="1"/>
  </si>
  <si>
    <t>(2) In case that more than one type of connection is needed, the worst point is used for this calculation.</t>
    <phoneticPr fontId="1"/>
  </si>
  <si>
    <t>(1) Including the case that the connection is provided with the spare parts.</t>
    <phoneticPr fontId="1"/>
  </si>
  <si>
    <t>(3) Case that there is no corresponded part, the item is out of scope from this calculation.</t>
    <phoneticPr fontId="1"/>
  </si>
  <si>
    <t>(4) Case that there is no corresponded part, the item is out of scope from this calculation.</t>
    <phoneticPr fontId="1"/>
  </si>
  <si>
    <t>(6) Case that the external power source is used, the item is out of scope from this calculation.</t>
    <phoneticPr fontId="1"/>
  </si>
  <si>
    <t>(7) Case that the internal power source is used, the item is out of scope from this calculation.</t>
    <phoneticPr fontId="1"/>
  </si>
  <si>
    <t>In case of use of External Power supply;</t>
    <phoneticPr fontId="1"/>
  </si>
  <si>
    <t xml:space="preserve">   The maximum number of points =16</t>
    <phoneticPr fontId="1"/>
  </si>
  <si>
    <t>In case of use of Internal Power supply;</t>
    <phoneticPr fontId="1"/>
  </si>
  <si>
    <t xml:space="preserve">   Score for this sub-criterion= (obtained points/16 points) x10</t>
    <phoneticPr fontId="1"/>
  </si>
  <si>
    <t xml:space="preserve">   The maximum number of points =12</t>
    <phoneticPr fontId="1"/>
  </si>
  <si>
    <t xml:space="preserve">   Score for this sub-criterion= (obtained points/12 points) x10</t>
    <phoneticPr fontId="1"/>
  </si>
  <si>
    <t xml:space="preserve">   The maximum number of points =9</t>
    <phoneticPr fontId="1"/>
  </si>
  <si>
    <t xml:space="preserve">   Score for this sub-criterion= (obtained points/9 points) x10</t>
    <phoneticPr fontId="1"/>
  </si>
  <si>
    <t>The maximum number of points =286</t>
    <phoneticPr fontId="1"/>
  </si>
  <si>
    <t>Score for this sub-criterion= (obtained points/286 points) x10</t>
    <phoneticPr fontId="1"/>
  </si>
  <si>
    <t>Critère</t>
    <phoneticPr fontId="1"/>
  </si>
  <si>
    <t>Sous-critère</t>
    <phoneticPr fontId="1"/>
  </si>
  <si>
    <t>Note du sous-critère</t>
    <phoneticPr fontId="1"/>
  </si>
  <si>
    <t>Coefficient du sous- critère</t>
    <phoneticPr fontId="1"/>
  </si>
  <si>
    <t>Note du critère</t>
    <phoneticPr fontId="1"/>
  </si>
  <si>
    <t>Total des notes des critères</t>
    <phoneticPr fontId="1"/>
  </si>
  <si>
    <t>1. Documentation</t>
    <phoneticPr fontId="1"/>
  </si>
  <si>
    <t>1.1 Durée de disponibilité de la documentation technique et relative aux conseils d’utilisation et d’entretien</t>
    <phoneticPr fontId="1"/>
  </si>
  <si>
    <t>2. Démontabilité et accès, outils, fixations</t>
    <phoneticPr fontId="1"/>
  </si>
  <si>
    <t>2.1 Facilité de démontage des pièces de la liste 2*</t>
    <phoneticPr fontId="1"/>
  </si>
  <si>
    <t>2.2 Outils nécessaires (liste 2)</t>
    <phoneticPr fontId="1"/>
  </si>
  <si>
    <t>2.3 Caractéristiques des fixations entre les pièces  de la liste 1** et de la liste 2</t>
    <phoneticPr fontId="1"/>
  </si>
  <si>
    <t>3. Disponibilité des pièces détachées</t>
    <phoneticPr fontId="1"/>
  </si>
  <si>
    <t>3.1 Durée de disponibilité des pièces de la liste 2</t>
    <phoneticPr fontId="1"/>
  </si>
  <si>
    <t>3.2 Durée de disponibilité des pièces de la liste 1</t>
    <phoneticPr fontId="1"/>
  </si>
  <si>
    <t>3.3 Délai de livraison des pièces de la liste 2</t>
    <phoneticPr fontId="1"/>
  </si>
  <si>
    <t>3.4 Délai de livraison des pièces de la liste 1</t>
    <phoneticPr fontId="1"/>
  </si>
  <si>
    <t>4. Prix des pièces détachées</t>
    <phoneticPr fontId="1"/>
  </si>
  <si>
    <t>4.1 Rapport prix des pièces de la liste 2 sur prix de l’équipement neuf</t>
    <phoneticPr fontId="1"/>
  </si>
  <si>
    <t>5. Critère spécifique
(exemple avec 3 sous-critères)</t>
    <phoneticPr fontId="1"/>
  </si>
  <si>
    <t>5.1 Accessibilité du compteur d’usage</t>
    <phoneticPr fontId="1"/>
  </si>
  <si>
    <t>5.2 Assistance à distance sans frais</t>
    <phoneticPr fontId="1"/>
  </si>
  <si>
    <t>5.3 Possibilité de réinitialisation logicielle</t>
    <phoneticPr fontId="1"/>
  </si>
  <si>
    <t>Note de l’indice</t>
    <phoneticPr fontId="1"/>
  </si>
  <si>
    <t>*liste 2 : liste des 3 à 5 pièces détachées au maximum (selon la catégorie d’équipements concernée) dont la casse ou les pannes sont les plus fréquentes ;</t>
    <phoneticPr fontId="1"/>
  </si>
  <si>
    <t>**liste 1 :  liste de 10 autres pièces détachées au maximum (selon la catégorie d’équipements concernée) dont le bon état est nécessaire au fonctionnement de l’équipement.</t>
    <phoneticPr fontId="1"/>
  </si>
  <si>
    <t>Accessibility of the Usage Meter(1)</t>
    <phoneticPr fontId="1"/>
  </si>
  <si>
    <t>Not easily to access(2)</t>
    <phoneticPr fontId="1"/>
  </si>
  <si>
    <t>Visible or easily to access(2)</t>
    <phoneticPr fontId="1"/>
  </si>
  <si>
    <t>Date de calcul</t>
    <phoneticPr fontId="1"/>
  </si>
  <si>
    <t>Nom ou marque commerciale</t>
    <phoneticPr fontId="1"/>
  </si>
  <si>
    <t>Référence du modèle donné par le producteur</t>
    <phoneticPr fontId="1"/>
  </si>
  <si>
    <t>SONY</t>
    <phoneticPr fontId="1"/>
  </si>
  <si>
    <t>KD-50X80L/P</t>
    <phoneticPr fontId="1"/>
  </si>
  <si>
    <t>24/2/2023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</si>
</sst>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sz val="11"/>
      <name val="游ゴシック"/>
      <family val="2"/>
      <charset val="128"/>
      <scheme val="minor"/>
    </font>
    <font>
      <sz val="11"/>
      <color theme="1"/>
      <name val="游ゴシック"/>
      <family val="2"/>
      <scheme val="minor"/>
    </font>
    <font>
      <sz val="10"/>
      <color theme="1"/>
      <name val="游ゴシック"/>
      <family val="2"/>
      <charset val="128"/>
      <scheme val="minor"/>
    </font>
    <font>
      <sz val="10"/>
      <color theme="1"/>
      <name val="游ゴシック"/>
      <family val="3"/>
      <charset val="128"/>
      <scheme val="minor"/>
    </font>
    <font>
      <b/>
      <sz val="11"/>
      <name val="游ゴシック"/>
      <family val="3"/>
      <charset val="128"/>
      <scheme val="minor"/>
    </font>
    <font>
      <sz val="11"/>
      <name val="游ゴシック"/>
      <family val="2"/>
      <scheme val="minor"/>
    </font>
    <font>
      <sz val="11"/>
      <name val="TimesNewRomanPSMT"/>
    </font>
    <font>
      <sz val="10"/>
      <name val="游ゴシック"/>
      <family val="3"/>
      <charset val="128"/>
      <scheme val="minor"/>
    </font>
    <font>
      <sz val="12"/>
      <name val="Times New Roman"/>
      <family val="1"/>
    </font>
    <font>
      <b/>
      <sz val="12"/>
      <name val="Times New Roman"/>
      <family val="1"/>
    </font>
  </fonts>
  <fills count="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1" tint="0.249977111117893"/>
        <bgColor indexed="64"/>
      </patternFill>
    </fill>
    <fill>
      <patternFill patternType="solid">
        <fgColor theme="1"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5" fillId="0" borderId="0"/>
  </cellStyleXfs>
  <cellXfs count="247">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3" xfId="0"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0" xfId="0" applyFont="1" applyFill="1">
      <alignment vertical="center"/>
    </xf>
    <xf numFmtId="0" fontId="2" fillId="2" borderId="4" xfId="0" applyFont="1" applyFill="1" applyBorder="1" applyAlignment="1">
      <alignment horizontal="center" vertical="center"/>
    </xf>
    <xf numFmtId="0" fontId="0" fillId="2" borderId="0" xfId="0" applyFill="1" applyAlignment="1">
      <alignment horizontal="center" vertical="center"/>
    </xf>
    <xf numFmtId="0" fontId="3" fillId="2" borderId="0" xfId="0" applyFont="1" applyFill="1">
      <alignment vertical="center"/>
    </xf>
    <xf numFmtId="0" fontId="2" fillId="2" borderId="0" xfId="0" applyFont="1" applyFill="1" applyAlignment="1">
      <alignment horizontal="left" vertical="center"/>
    </xf>
    <xf numFmtId="0" fontId="0" fillId="2" borderId="25" xfId="0" applyFill="1" applyBorder="1" applyAlignment="1">
      <alignment vertical="center" textRotation="90"/>
    </xf>
    <xf numFmtId="0" fontId="0" fillId="2" borderId="1" xfId="0" applyFill="1" applyBorder="1" applyAlignment="1">
      <alignment vertical="center" textRotation="90"/>
    </xf>
    <xf numFmtId="0" fontId="0" fillId="2" borderId="3" xfId="0" applyFill="1" applyBorder="1" applyAlignment="1">
      <alignment vertical="center" textRotation="90"/>
    </xf>
    <xf numFmtId="0" fontId="0" fillId="2" borderId="26" xfId="0" applyFill="1" applyBorder="1" applyAlignment="1">
      <alignment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2" fillId="2" borderId="17" xfId="0" applyFont="1" applyFill="1" applyBorder="1" applyAlignment="1">
      <alignment vertical="center" wrapText="1"/>
    </xf>
    <xf numFmtId="0" fontId="0" fillId="2" borderId="27" xfId="0" applyFill="1" applyBorder="1" applyAlignment="1">
      <alignment horizontal="center" vertical="center"/>
    </xf>
    <xf numFmtId="0" fontId="0" fillId="2" borderId="5" xfId="0" applyFill="1" applyBorder="1" applyAlignment="1">
      <alignment horizontal="center" vertical="center"/>
    </xf>
    <xf numFmtId="0" fontId="4" fillId="2" borderId="0" xfId="0" applyFont="1" applyFill="1">
      <alignment vertical="center"/>
    </xf>
    <xf numFmtId="0" fontId="0" fillId="2" borderId="4" xfId="0" applyFill="1" applyBorder="1">
      <alignmen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49" fontId="3" fillId="2" borderId="0" xfId="0" applyNumberFormat="1" applyFont="1" applyFill="1">
      <alignment vertical="center"/>
    </xf>
    <xf numFmtId="0" fontId="3" fillId="2" borderId="0" xfId="0" applyFont="1" applyFill="1" applyAlignment="1">
      <alignment horizontal="left" vertical="center"/>
    </xf>
    <xf numFmtId="0" fontId="0" fillId="2" borderId="25" xfId="0" applyFill="1" applyBorder="1" applyAlignment="1">
      <alignment horizontal="center" vertical="center" wrapText="1"/>
    </xf>
    <xf numFmtId="0" fontId="2" fillId="2" borderId="4" xfId="0" applyFont="1" applyFill="1" applyBorder="1" applyAlignment="1">
      <alignment vertical="center" wrapText="1"/>
    </xf>
    <xf numFmtId="0" fontId="2" fillId="2" borderId="0" xfId="0" applyFont="1" applyFill="1" applyAlignment="1">
      <alignment vertical="center" wrapText="1"/>
    </xf>
    <xf numFmtId="0" fontId="0" fillId="2" borderId="1" xfId="0" applyFill="1" applyBorder="1" applyAlignment="1">
      <alignment horizontal="center" vertical="center" wrapText="1"/>
    </xf>
    <xf numFmtId="0" fontId="0" fillId="2" borderId="31"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31" xfId="0" applyFont="1" applyFill="1" applyBorder="1" applyAlignment="1">
      <alignment horizontal="center" vertical="center"/>
    </xf>
    <xf numFmtId="0" fontId="0" fillId="2" borderId="1" xfId="0" applyFill="1" applyBorder="1" applyAlignment="1">
      <alignment horizontal="left" vertical="center"/>
    </xf>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31" xfId="0" applyFont="1" applyFill="1" applyBorder="1" applyAlignment="1">
      <alignment vertical="center" wrapText="1"/>
    </xf>
    <xf numFmtId="0" fontId="0" fillId="2" borderId="31" xfId="0" applyFill="1" applyBorder="1" applyAlignment="1">
      <alignment horizontal="left" vertical="center"/>
    </xf>
    <xf numFmtId="0" fontId="4" fillId="2" borderId="1" xfId="0" applyFont="1" applyFill="1" applyBorder="1" applyAlignment="1">
      <alignment horizontal="center" vertical="center"/>
    </xf>
    <xf numFmtId="0" fontId="0" fillId="2" borderId="32" xfId="0" applyFill="1" applyBorder="1">
      <alignment vertical="center"/>
    </xf>
    <xf numFmtId="0" fontId="0" fillId="2" borderId="32" xfId="0" applyFill="1" applyBorder="1" applyAlignment="1">
      <alignment vertical="center" wrapText="1"/>
    </xf>
    <xf numFmtId="0" fontId="8" fillId="2" borderId="0" xfId="1" applyFont="1" applyFill="1"/>
    <xf numFmtId="0" fontId="9" fillId="2" borderId="0" xfId="1" applyFont="1" applyFill="1"/>
    <xf numFmtId="0" fontId="9" fillId="2" borderId="33" xfId="1" applyFont="1" applyFill="1" applyBorder="1"/>
    <xf numFmtId="0" fontId="9" fillId="2" borderId="34" xfId="1" applyFont="1" applyFill="1" applyBorder="1" applyAlignment="1">
      <alignment vertical="center"/>
    </xf>
    <xf numFmtId="0" fontId="9" fillId="2" borderId="1" xfId="1" quotePrefix="1" applyFont="1" applyFill="1" applyBorder="1" applyAlignment="1">
      <alignment horizontal="center" vertical="center"/>
    </xf>
    <xf numFmtId="0" fontId="9" fillId="2" borderId="1" xfId="1" quotePrefix="1" applyFont="1" applyFill="1" applyBorder="1" applyAlignment="1">
      <alignment horizontal="center" vertical="center" wrapText="1"/>
    </xf>
    <xf numFmtId="0" fontId="9" fillId="2" borderId="0" xfId="1" applyFont="1" applyFill="1" applyAlignment="1">
      <alignment vertical="center"/>
    </xf>
    <xf numFmtId="0" fontId="9" fillId="2" borderId="1" xfId="1" applyFont="1" applyFill="1" applyBorder="1"/>
    <xf numFmtId="176" fontId="9" fillId="2" borderId="0" xfId="1" applyNumberFormat="1" applyFont="1" applyFill="1"/>
    <xf numFmtId="0" fontId="9" fillId="2" borderId="34" xfId="1" applyFont="1" applyFill="1" applyBorder="1"/>
    <xf numFmtId="0" fontId="9" fillId="2" borderId="1" xfId="1" quotePrefix="1" applyFont="1" applyFill="1" applyBorder="1" applyAlignment="1">
      <alignment horizontal="center"/>
    </xf>
    <xf numFmtId="0" fontId="9" fillId="2" borderId="1" xfId="1" quotePrefix="1" applyFont="1" applyFill="1" applyBorder="1" applyAlignment="1">
      <alignment horizontal="center" wrapText="1"/>
    </xf>
    <xf numFmtId="0" fontId="9" fillId="2" borderId="0" xfId="1" applyFont="1" applyFill="1" applyAlignment="1">
      <alignment horizontal="left"/>
    </xf>
    <xf numFmtId="0" fontId="10" fillId="2" borderId="0" xfId="1" applyFont="1" applyFill="1"/>
    <xf numFmtId="0" fontId="9" fillId="2" borderId="0" xfId="1" applyFont="1" applyFill="1" applyAlignment="1">
      <alignment horizontal="left"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35" xfId="0" applyFill="1" applyBorder="1" applyAlignment="1">
      <alignment horizontal="left" vertical="center"/>
    </xf>
    <xf numFmtId="0" fontId="2" fillId="2" borderId="2" xfId="0" applyFont="1" applyFill="1" applyBorder="1">
      <alignment vertical="center"/>
    </xf>
    <xf numFmtId="0" fontId="8" fillId="2" borderId="36" xfId="0" applyFont="1" applyFill="1" applyBorder="1" applyAlignment="1">
      <alignment horizontal="left" vertical="center"/>
    </xf>
    <xf numFmtId="0" fontId="8" fillId="2" borderId="34" xfId="0" applyFont="1" applyFill="1" applyBorder="1" applyAlignment="1">
      <alignment horizontal="left" vertical="center"/>
    </xf>
    <xf numFmtId="0" fontId="2" fillId="2" borderId="0" xfId="0" applyFont="1" applyFill="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49" fontId="8" fillId="2" borderId="0" xfId="0" applyNumberFormat="1" applyFont="1" applyFill="1">
      <alignment vertical="center"/>
    </xf>
    <xf numFmtId="0" fontId="8" fillId="2" borderId="0" xfId="0" applyFont="1" applyFill="1" applyAlignment="1">
      <alignment horizontal="left"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4" borderId="0" xfId="0" applyFill="1" applyAlignment="1">
      <alignment horizontal="left" vertical="center"/>
    </xf>
    <xf numFmtId="0" fontId="0" fillId="4" borderId="0" xfId="0" applyFill="1">
      <alignment vertical="center"/>
    </xf>
    <xf numFmtId="0" fontId="9" fillId="4" borderId="0" xfId="1" applyFont="1" applyFill="1" applyAlignment="1">
      <alignment horizontal="left"/>
    </xf>
    <xf numFmtId="0" fontId="9" fillId="4" borderId="0" xfId="1" applyFont="1" applyFill="1"/>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4" fillId="4" borderId="0" xfId="0" applyFont="1" applyFill="1" applyAlignment="1">
      <alignment horizontal="center" vertical="center"/>
    </xf>
    <xf numFmtId="0" fontId="0" fillId="4" borderId="0" xfId="0" applyFill="1" applyAlignment="1">
      <alignment horizontal="center" vertical="center"/>
    </xf>
    <xf numFmtId="0" fontId="0" fillId="3" borderId="0" xfId="0" applyFill="1">
      <alignment vertical="center"/>
    </xf>
    <xf numFmtId="0" fontId="9" fillId="3" borderId="0" xfId="1" applyFont="1" applyFill="1"/>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6" borderId="3" xfId="0" applyFont="1" applyFill="1" applyBorder="1" applyAlignment="1">
      <alignment horizontal="center" vertical="center"/>
    </xf>
    <xf numFmtId="0" fontId="0" fillId="6" borderId="3" xfId="0" applyFill="1" applyBorder="1" applyAlignment="1">
      <alignment horizontal="center" vertical="center"/>
    </xf>
    <xf numFmtId="0" fontId="0" fillId="6" borderId="17" xfId="0" applyFill="1" applyBorder="1" applyAlignment="1">
      <alignment horizontal="center" vertical="center"/>
    </xf>
    <xf numFmtId="0" fontId="2" fillId="6" borderId="26" xfId="0" applyFont="1"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30" xfId="0" applyFill="1" applyBorder="1" applyAlignment="1">
      <alignment horizontal="center" vertical="center"/>
    </xf>
    <xf numFmtId="0" fontId="0" fillId="0" borderId="25" xfId="0" applyFill="1" applyBorder="1" applyAlignment="1">
      <alignment horizontal="center" vertical="center"/>
    </xf>
    <xf numFmtId="0" fontId="0" fillId="6" borderId="1" xfId="0" applyFill="1" applyBorder="1" applyAlignment="1">
      <alignment horizontal="center" vertical="center"/>
    </xf>
    <xf numFmtId="0" fontId="0" fillId="7" borderId="0" xfId="0" applyFill="1">
      <alignment vertical="center"/>
    </xf>
    <xf numFmtId="0" fontId="0" fillId="7" borderId="0" xfId="0" applyFill="1" applyAlignment="1">
      <alignment horizontal="left" vertical="center"/>
    </xf>
    <xf numFmtId="0" fontId="2" fillId="7" borderId="1" xfId="0" applyFont="1" applyFill="1" applyBorder="1" applyAlignment="1">
      <alignment horizontal="center" vertical="center" wrapText="1"/>
    </xf>
    <xf numFmtId="0" fontId="0" fillId="7" borderId="3" xfId="0" applyFill="1" applyBorder="1" applyAlignment="1">
      <alignment horizontal="left" vertical="center"/>
    </xf>
    <xf numFmtId="0" fontId="0" fillId="7" borderId="31" xfId="0" applyFill="1" applyBorder="1" applyAlignment="1">
      <alignment horizontal="left"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 fillId="2" borderId="1" xfId="0" applyFont="1" applyFill="1" applyBorder="1" applyAlignment="1">
      <alignment horizontal="center" vertical="center"/>
    </xf>
    <xf numFmtId="0" fontId="0" fillId="8" borderId="0" xfId="0" applyFill="1">
      <alignment vertical="center"/>
    </xf>
    <xf numFmtId="0" fontId="0" fillId="8" borderId="0" xfId="0" applyFill="1" applyAlignment="1">
      <alignment horizontal="left" vertical="center"/>
    </xf>
    <xf numFmtId="0" fontId="2" fillId="6" borderId="1" xfId="0" applyFont="1" applyFill="1" applyBorder="1" applyAlignment="1">
      <alignment horizontal="center" vertical="center"/>
    </xf>
    <xf numFmtId="0" fontId="9" fillId="7" borderId="1" xfId="1" applyFont="1" applyFill="1" applyBorder="1"/>
    <xf numFmtId="0" fontId="9" fillId="6" borderId="1" xfId="1" applyFont="1" applyFill="1" applyBorder="1"/>
    <xf numFmtId="0" fontId="2" fillId="2" borderId="1" xfId="0" applyFont="1" applyFill="1" applyBorder="1" applyAlignment="1">
      <alignment horizontal="center" vertical="center"/>
    </xf>
    <xf numFmtId="49" fontId="12" fillId="2" borderId="10" xfId="0" applyNumberFormat="1" applyFont="1" applyFill="1" applyBorder="1">
      <alignment vertical="center"/>
    </xf>
    <xf numFmtId="0" fontId="12" fillId="2" borderId="4" xfId="0" applyFont="1" applyFill="1" applyBorder="1" applyAlignment="1">
      <alignment horizontal="center" vertical="center"/>
    </xf>
    <xf numFmtId="49" fontId="12" fillId="2" borderId="10" xfId="0" applyNumberFormat="1" applyFont="1" applyFill="1" applyBorder="1" applyAlignment="1">
      <alignment horizontal="left" vertical="center"/>
    </xf>
    <xf numFmtId="0" fontId="12" fillId="2" borderId="19" xfId="0" applyFont="1" applyFill="1" applyBorder="1">
      <alignment vertical="center"/>
    </xf>
    <xf numFmtId="0" fontId="12" fillId="2" borderId="19" xfId="0" applyFont="1" applyFill="1" applyBorder="1" applyAlignment="1">
      <alignment horizontal="center" vertical="center"/>
    </xf>
    <xf numFmtId="0" fontId="12" fillId="2" borderId="0" xfId="0" applyFont="1" applyFill="1">
      <alignment vertical="center"/>
    </xf>
    <xf numFmtId="0" fontId="12" fillId="2" borderId="0" xfId="0" applyFont="1" applyFill="1" applyAlignment="1">
      <alignment horizontal="right" vertical="center"/>
    </xf>
    <xf numFmtId="0" fontId="13" fillId="2" borderId="37" xfId="0" applyFont="1" applyFill="1" applyBorder="1" applyAlignment="1">
      <alignment horizontal="left"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3" fillId="2" borderId="39" xfId="0" applyFont="1" applyFill="1" applyBorder="1" applyAlignment="1">
      <alignment horizontal="left" vertical="center" wrapText="1"/>
    </xf>
    <xf numFmtId="0" fontId="13" fillId="2" borderId="42" xfId="0" applyFont="1" applyFill="1" applyBorder="1" applyAlignment="1">
      <alignment horizontal="left" vertical="center"/>
    </xf>
    <xf numFmtId="0" fontId="12" fillId="2" borderId="44" xfId="0" applyFont="1" applyFill="1" applyBorder="1">
      <alignment vertical="center"/>
    </xf>
    <xf numFmtId="0" fontId="12" fillId="2" borderId="44" xfId="0" applyFont="1" applyFill="1" applyBorder="1" applyAlignment="1">
      <alignment horizontal="right" vertical="center"/>
    </xf>
    <xf numFmtId="0" fontId="12" fillId="2" borderId="46" xfId="0" applyFont="1" applyFill="1" applyBorder="1">
      <alignment vertical="center"/>
    </xf>
    <xf numFmtId="0" fontId="12" fillId="2" borderId="46" xfId="0" applyFont="1" applyFill="1" applyBorder="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176" fontId="12" fillId="2" borderId="7" xfId="0" applyNumberFormat="1" applyFont="1" applyFill="1" applyBorder="1">
      <alignment vertical="center"/>
    </xf>
    <xf numFmtId="49" fontId="12" fillId="2" borderId="8" xfId="0" applyNumberFormat="1" applyFont="1" applyFill="1" applyBorder="1">
      <alignment vertical="center"/>
    </xf>
    <xf numFmtId="176" fontId="12" fillId="2" borderId="7" xfId="0" applyNumberFormat="1" applyFont="1" applyFill="1" applyBorder="1" applyAlignment="1">
      <alignment horizontal="right" vertical="center"/>
    </xf>
    <xf numFmtId="49" fontId="12" fillId="2" borderId="8" xfId="0" applyNumberFormat="1" applyFont="1" applyFill="1" applyBorder="1" applyAlignment="1">
      <alignment horizontal="left" vertical="center"/>
    </xf>
    <xf numFmtId="176" fontId="12" fillId="2" borderId="9" xfId="0" applyNumberFormat="1" applyFont="1" applyFill="1" applyBorder="1">
      <alignment vertical="center"/>
    </xf>
    <xf numFmtId="176" fontId="12" fillId="2" borderId="9" xfId="0" applyNumberFormat="1" applyFont="1" applyFill="1" applyBorder="1" applyAlignment="1">
      <alignment horizontal="right" vertical="center"/>
    </xf>
    <xf numFmtId="176" fontId="12" fillId="2" borderId="11" xfId="0" applyNumberFormat="1" applyFont="1" applyFill="1" applyBorder="1">
      <alignment vertical="center"/>
    </xf>
    <xf numFmtId="49" fontId="12" fillId="2" borderId="12" xfId="0" applyNumberFormat="1" applyFont="1" applyFill="1" applyBorder="1">
      <alignment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left" vertical="center"/>
    </xf>
    <xf numFmtId="176" fontId="13" fillId="2" borderId="19" xfId="0" applyNumberFormat="1" applyFont="1" applyFill="1" applyBorder="1" applyAlignment="1">
      <alignment horizontal="right" vertical="center"/>
    </xf>
    <xf numFmtId="49" fontId="13" fillId="2" borderId="20" xfId="0" applyNumberFormat="1" applyFont="1" applyFill="1" applyBorder="1" applyAlignment="1">
      <alignment horizontal="left" vertical="center"/>
    </xf>
    <xf numFmtId="0" fontId="12" fillId="2" borderId="42"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44" xfId="0" applyFont="1" applyFill="1" applyBorder="1" applyAlignment="1">
      <alignment horizontal="center" vertical="center"/>
    </xf>
    <xf numFmtId="49" fontId="12" fillId="2" borderId="44" xfId="0" applyNumberFormat="1" applyFont="1" applyFill="1" applyBorder="1" applyAlignment="1">
      <alignment horizontal="left" vertical="center"/>
    </xf>
    <xf numFmtId="0" fontId="12" fillId="2" borderId="45" xfId="0" applyFont="1" applyFill="1" applyBorder="1">
      <alignment vertical="center"/>
    </xf>
    <xf numFmtId="0" fontId="12" fillId="2" borderId="4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6" xfId="0" applyFont="1" applyFill="1" applyBorder="1" applyAlignment="1">
      <alignment horizontal="center" vertical="center"/>
    </xf>
    <xf numFmtId="0" fontId="12" fillId="2" borderId="47" xfId="0" applyFont="1" applyFill="1" applyBorder="1">
      <alignment vertical="center"/>
    </xf>
    <xf numFmtId="0" fontId="12" fillId="2" borderId="41" xfId="0" applyFont="1" applyFill="1" applyBorder="1" applyAlignment="1">
      <alignment horizontal="left" vertical="center" wrapText="1"/>
    </xf>
    <xf numFmtId="176" fontId="0" fillId="3" borderId="0" xfId="0" applyNumberFormat="1" applyFill="1">
      <alignment vertical="center"/>
    </xf>
    <xf numFmtId="176" fontId="9" fillId="3" borderId="0" xfId="1" applyNumberFormat="1" applyFont="1" applyFill="1"/>
    <xf numFmtId="176" fontId="0" fillId="5" borderId="0" xfId="0" applyNumberFormat="1" applyFill="1" applyBorder="1">
      <alignment vertical="center"/>
    </xf>
    <xf numFmtId="0" fontId="13" fillId="2" borderId="39" xfId="0" applyFont="1" applyFill="1" applyBorder="1" applyAlignment="1">
      <alignment horizontal="left" vertical="center" wrapText="1"/>
    </xf>
    <xf numFmtId="176" fontId="12" fillId="2" borderId="9" xfId="0" applyNumberFormat="1" applyFont="1" applyFill="1" applyBorder="1" applyAlignment="1">
      <alignment horizontal="right" vertical="center"/>
    </xf>
    <xf numFmtId="49" fontId="12" fillId="2" borderId="10" xfId="0" applyNumberFormat="1" applyFont="1" applyFill="1" applyBorder="1" applyAlignment="1">
      <alignment horizontal="left" vertical="center"/>
    </xf>
    <xf numFmtId="0" fontId="13" fillId="2" borderId="37" xfId="0" applyFont="1" applyFill="1" applyBorder="1" applyAlignment="1">
      <alignment horizontal="center" vertical="center" wrapText="1"/>
    </xf>
    <xf numFmtId="0" fontId="0" fillId="2" borderId="25" xfId="0" applyFill="1" applyBorder="1" applyAlignment="1">
      <alignment horizontal="center" vertical="center"/>
    </xf>
    <xf numFmtId="0" fontId="2" fillId="2" borderId="25" xfId="0" applyFont="1" applyFill="1" applyBorder="1" applyAlignment="1">
      <alignment horizontal="center" vertical="center"/>
    </xf>
    <xf numFmtId="0" fontId="0" fillId="6" borderId="3" xfId="0" applyFill="1" applyBorder="1" applyAlignment="1">
      <alignment horizontal="center" vertical="center"/>
    </xf>
    <xf numFmtId="0" fontId="2" fillId="0" borderId="25" xfId="0" applyFont="1" applyFill="1" applyBorder="1" applyAlignment="1">
      <alignment horizontal="center" vertical="center"/>
    </xf>
    <xf numFmtId="0" fontId="0" fillId="2" borderId="25" xfId="0" applyFill="1" applyBorder="1" applyAlignment="1">
      <alignment horizontal="center" vertical="center"/>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8" xfId="0" applyFont="1" applyFill="1" applyBorder="1" applyAlignment="1">
      <alignment horizontal="left" vertical="center"/>
    </xf>
    <xf numFmtId="0" fontId="13" fillId="2" borderId="29" xfId="0" applyFont="1" applyFill="1" applyBorder="1" applyAlignment="1">
      <alignment horizontal="left" vertical="center"/>
    </xf>
    <xf numFmtId="0" fontId="13" fillId="2" borderId="48"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7" xfId="0" applyFont="1" applyFill="1" applyBorder="1" applyAlignment="1">
      <alignment horizontal="center" vertical="center"/>
    </xf>
    <xf numFmtId="177" fontId="12" fillId="2" borderId="7" xfId="0" applyNumberFormat="1" applyFont="1" applyFill="1" applyBorder="1" applyAlignment="1">
      <alignment horizontal="right" vertical="center"/>
    </xf>
    <xf numFmtId="177" fontId="12" fillId="2" borderId="9" xfId="0" applyNumberFormat="1" applyFont="1" applyFill="1" applyBorder="1" applyAlignment="1">
      <alignment horizontal="right" vertical="center"/>
    </xf>
    <xf numFmtId="177" fontId="12" fillId="2" borderId="11" xfId="0" applyNumberFormat="1" applyFont="1" applyFill="1" applyBorder="1" applyAlignment="1">
      <alignment horizontal="right" vertical="center"/>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2" xfId="0" applyFont="1" applyFill="1" applyBorder="1" applyAlignment="1">
      <alignment horizontal="left" vertical="center"/>
    </xf>
    <xf numFmtId="0" fontId="13" fillId="2" borderId="39" xfId="0" applyFont="1" applyFill="1" applyBorder="1" applyAlignment="1">
      <alignment horizontal="left" vertical="center" wrapText="1"/>
    </xf>
    <xf numFmtId="176" fontId="12" fillId="2" borderId="11" xfId="0" applyNumberFormat="1" applyFont="1" applyFill="1" applyBorder="1" applyAlignment="1">
      <alignment horizontal="right" vertical="center"/>
    </xf>
    <xf numFmtId="176" fontId="12" fillId="2" borderId="13" xfId="0" applyNumberFormat="1" applyFont="1" applyFill="1" applyBorder="1" applyAlignment="1">
      <alignment horizontal="right" vertical="center"/>
    </xf>
    <xf numFmtId="176" fontId="12" fillId="2" borderId="15" xfId="0" applyNumberFormat="1" applyFont="1" applyFill="1" applyBorder="1" applyAlignment="1">
      <alignment horizontal="right" vertical="center"/>
    </xf>
    <xf numFmtId="49" fontId="12" fillId="2" borderId="12" xfId="0" applyNumberFormat="1" applyFont="1" applyFill="1" applyBorder="1" applyAlignment="1">
      <alignment horizontal="left" vertical="center"/>
    </xf>
    <xf numFmtId="49" fontId="12" fillId="2" borderId="14" xfId="0" applyNumberFormat="1" applyFont="1" applyFill="1" applyBorder="1" applyAlignment="1">
      <alignment horizontal="left" vertical="center"/>
    </xf>
    <xf numFmtId="49" fontId="12" fillId="2" borderId="16" xfId="0" applyNumberFormat="1" applyFont="1" applyFill="1" applyBorder="1" applyAlignment="1">
      <alignment horizontal="left" vertical="center"/>
    </xf>
    <xf numFmtId="176" fontId="12" fillId="2" borderId="9" xfId="0" applyNumberFormat="1" applyFont="1" applyFill="1" applyBorder="1" applyAlignment="1">
      <alignment horizontal="right" vertical="center"/>
    </xf>
    <xf numFmtId="49" fontId="12" fillId="2" borderId="10" xfId="0" applyNumberFormat="1" applyFont="1" applyFill="1" applyBorder="1" applyAlignment="1">
      <alignment horizontal="left" vertical="center"/>
    </xf>
    <xf numFmtId="0" fontId="13" fillId="2" borderId="40" xfId="0" applyFont="1" applyFill="1" applyBorder="1" applyAlignment="1">
      <alignment horizontal="left" vertical="center" wrapText="1"/>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4"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1" xfId="0" applyFill="1" applyBorder="1" applyAlignment="1">
      <alignment horizontal="center" vertical="center" wrapText="1"/>
    </xf>
    <xf numFmtId="0" fontId="9" fillId="2" borderId="1" xfId="1" applyFont="1" applyFill="1" applyBorder="1" applyAlignment="1">
      <alignment horizontal="center"/>
    </xf>
    <xf numFmtId="0" fontId="9" fillId="2" borderId="33" xfId="1" applyFont="1" applyFill="1" applyBorder="1" applyAlignment="1">
      <alignment horizontal="center"/>
    </xf>
    <xf numFmtId="0" fontId="9" fillId="2" borderId="34" xfId="1" applyFont="1" applyFill="1" applyBorder="1" applyAlignment="1">
      <alignment horizont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1" xfId="0" applyFill="1" applyBorder="1" applyAlignment="1">
      <alignment horizontal="center" vertical="center"/>
    </xf>
    <xf numFmtId="0" fontId="0" fillId="6" borderId="3" xfId="0" applyFill="1" applyBorder="1" applyAlignment="1">
      <alignment horizontal="center" vertical="center"/>
    </xf>
    <xf numFmtId="0" fontId="0" fillId="6" borderId="31" xfId="0" applyFill="1" applyBorder="1" applyAlignment="1">
      <alignment horizontal="center" vertical="center"/>
    </xf>
    <xf numFmtId="0" fontId="2" fillId="2" borderId="1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1" xfId="0" applyFont="1" applyFill="1" applyBorder="1" applyAlignment="1">
      <alignment horizontal="center" vertical="center"/>
    </xf>
  </cellXfs>
  <cellStyles count="2">
    <cellStyle name="標準" xfId="0" builtinId="0"/>
    <cellStyle name="標準 2" xfId="1" xr:uid="{30A51AB4-70B6-45CA-BFC5-A442F628B1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304800</xdr:colOff>
          <xdr:row>0</xdr:row>
          <xdr:rowOff>0</xdr:rowOff>
        </xdr:to>
        <xdr:sp macro="" textlink="">
          <xdr:nvSpPr>
            <xdr:cNvPr id="2049" name="FPMExcelClientSheetOptionstb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304800</xdr:colOff>
          <xdr:row>0</xdr:row>
          <xdr:rowOff>0</xdr:rowOff>
        </xdr:to>
        <xdr:sp macro="" textlink="">
          <xdr:nvSpPr>
            <xdr:cNvPr id="3073" name="FPMExcelClientSheetOptionstb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184150</xdr:colOff>
      <xdr:row>14</xdr:row>
      <xdr:rowOff>120650</xdr:rowOff>
    </xdr:from>
    <xdr:to>
      <xdr:col>19</xdr:col>
      <xdr:colOff>547370</xdr:colOff>
      <xdr:row>15</xdr:row>
      <xdr:rowOff>342900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930" y="3092450"/>
          <a:ext cx="10688320" cy="64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2F313-7895-4ACE-B40E-63A2667B9472}">
  <sheetPr>
    <pageSetUpPr fitToPage="1"/>
  </sheetPr>
  <dimension ref="B1:J21"/>
  <sheetViews>
    <sheetView tabSelected="1" zoomScale="80" zoomScaleNormal="80" workbookViewId="0">
      <selection activeCell="D5" sqref="D5"/>
    </sheetView>
  </sheetViews>
  <sheetFormatPr defaultColWidth="8.796875" defaultRowHeight="15.6"/>
  <cols>
    <col min="1" max="1" width="8.796875" style="123"/>
    <col min="2" max="2" width="28.3984375" style="136" customWidth="1"/>
    <col min="3" max="3" width="38.796875" style="136" customWidth="1"/>
    <col min="4" max="5" width="10" style="123" customWidth="1"/>
    <col min="6" max="6" width="16" style="137" customWidth="1"/>
    <col min="7" max="7" width="9.8984375" style="124" customWidth="1"/>
    <col min="8" max="8" width="9.8984375" style="137" customWidth="1"/>
    <col min="9" max="10" width="10" style="123" customWidth="1"/>
    <col min="11" max="16384" width="8.796875" style="123"/>
  </cols>
  <sheetData>
    <row r="1" spans="2:10" ht="16.2" thickBot="1"/>
    <row r="2" spans="2:10">
      <c r="B2" s="172" t="s">
        <v>213</v>
      </c>
      <c r="C2" s="173"/>
      <c r="D2" s="174" t="s">
        <v>218</v>
      </c>
      <c r="E2" s="175"/>
    </row>
    <row r="3" spans="2:10">
      <c r="B3" s="176" t="s">
        <v>214</v>
      </c>
      <c r="C3" s="177"/>
      <c r="D3" s="178" t="s">
        <v>216</v>
      </c>
      <c r="E3" s="179"/>
    </row>
    <row r="4" spans="2:10" ht="16.2" thickBot="1">
      <c r="B4" s="180" t="s">
        <v>215</v>
      </c>
      <c r="C4" s="181"/>
      <c r="D4" s="182" t="s">
        <v>217</v>
      </c>
      <c r="E4" s="183"/>
    </row>
    <row r="5" spans="2:10" ht="16.2" thickBot="1"/>
    <row r="6" spans="2:10" ht="48.6" customHeight="1" thickBot="1">
      <c r="B6" s="125" t="s">
        <v>184</v>
      </c>
      <c r="C6" s="125" t="s">
        <v>185</v>
      </c>
      <c r="D6" s="184" t="s">
        <v>186</v>
      </c>
      <c r="E6" s="185"/>
      <c r="F6" s="166" t="s">
        <v>187</v>
      </c>
      <c r="G6" s="184" t="s">
        <v>188</v>
      </c>
      <c r="H6" s="185"/>
      <c r="I6" s="184" t="s">
        <v>189</v>
      </c>
      <c r="J6" s="185"/>
    </row>
    <row r="7" spans="2:10" ht="60.6" customHeight="1">
      <c r="B7" s="127" t="s">
        <v>190</v>
      </c>
      <c r="C7" s="128" t="s">
        <v>191</v>
      </c>
      <c r="D7" s="138">
        <f>'1_Documentation'!J25</f>
        <v>9.2307692307692317</v>
      </c>
      <c r="E7" s="139" t="s">
        <v>1</v>
      </c>
      <c r="F7" s="119">
        <v>2</v>
      </c>
      <c r="G7" s="140">
        <f>D7*F7</f>
        <v>18.461538461538463</v>
      </c>
      <c r="H7" s="141" t="s">
        <v>0</v>
      </c>
      <c r="I7" s="186">
        <f>(G7+G8+G11+G15+G16)</f>
        <v>68.211538461538467</v>
      </c>
      <c r="J7" s="189" t="s">
        <v>2</v>
      </c>
    </row>
    <row r="8" spans="2:10" ht="36" customHeight="1">
      <c r="B8" s="192" t="s">
        <v>192</v>
      </c>
      <c r="C8" s="129" t="s">
        <v>193</v>
      </c>
      <c r="D8" s="142">
        <f>'2_Disassembly_Access_Tools'!G18</f>
        <v>10</v>
      </c>
      <c r="E8" s="118" t="s">
        <v>1</v>
      </c>
      <c r="F8" s="119">
        <v>1</v>
      </c>
      <c r="G8" s="193">
        <f>(D8*F8)+(D9*F9)+(D10*F10)</f>
        <v>19.75</v>
      </c>
      <c r="H8" s="196" t="s">
        <v>0</v>
      </c>
      <c r="I8" s="187"/>
      <c r="J8" s="190"/>
    </row>
    <row r="9" spans="2:10" ht="36" customHeight="1">
      <c r="B9" s="192"/>
      <c r="C9" s="129" t="s">
        <v>194</v>
      </c>
      <c r="D9" s="142">
        <f>'2_Disassembly_Access_Tools'!F37</f>
        <v>10</v>
      </c>
      <c r="E9" s="118" t="s">
        <v>1</v>
      </c>
      <c r="F9" s="119">
        <v>0.5</v>
      </c>
      <c r="G9" s="194"/>
      <c r="H9" s="197"/>
      <c r="I9" s="187"/>
      <c r="J9" s="190"/>
    </row>
    <row r="10" spans="2:10" ht="36" customHeight="1">
      <c r="B10" s="192"/>
      <c r="C10" s="129" t="s">
        <v>195</v>
      </c>
      <c r="D10" s="142">
        <f>'2_Disassembly_Access_Tools'!F65</f>
        <v>9.5</v>
      </c>
      <c r="E10" s="118" t="s">
        <v>1</v>
      </c>
      <c r="F10" s="119">
        <v>0.5</v>
      </c>
      <c r="G10" s="195"/>
      <c r="H10" s="198"/>
      <c r="I10" s="187"/>
      <c r="J10" s="190"/>
    </row>
    <row r="11" spans="2:10" ht="36" customHeight="1">
      <c r="B11" s="192" t="s">
        <v>196</v>
      </c>
      <c r="C11" s="129" t="s">
        <v>197</v>
      </c>
      <c r="D11" s="142">
        <f>'3_Availability_of_SpareParts'!R15</f>
        <v>5</v>
      </c>
      <c r="E11" s="118" t="s">
        <v>1</v>
      </c>
      <c r="F11" s="119">
        <v>1</v>
      </c>
      <c r="G11" s="199">
        <f>(D11*F11)+(D12*F12)+(D13*F13)+(D14*F14)</f>
        <v>10</v>
      </c>
      <c r="H11" s="200" t="s">
        <v>0</v>
      </c>
      <c r="I11" s="187"/>
      <c r="J11" s="190"/>
    </row>
    <row r="12" spans="2:10" ht="36" customHeight="1">
      <c r="B12" s="192"/>
      <c r="C12" s="129" t="s">
        <v>198</v>
      </c>
      <c r="D12" s="142">
        <f>'3_Availability_of_SpareParts'!R32</f>
        <v>5</v>
      </c>
      <c r="E12" s="118" t="s">
        <v>1</v>
      </c>
      <c r="F12" s="119">
        <v>0.5</v>
      </c>
      <c r="G12" s="199"/>
      <c r="H12" s="200"/>
      <c r="I12" s="187"/>
      <c r="J12" s="190"/>
    </row>
    <row r="13" spans="2:10" ht="36" customHeight="1">
      <c r="B13" s="192"/>
      <c r="C13" s="129" t="s">
        <v>199</v>
      </c>
      <c r="D13" s="142">
        <f>'3_Availability_of_SpareParts'!R48</f>
        <v>5</v>
      </c>
      <c r="E13" s="118" t="s">
        <v>1</v>
      </c>
      <c r="F13" s="119">
        <v>0.3</v>
      </c>
      <c r="G13" s="199"/>
      <c r="H13" s="200"/>
      <c r="I13" s="187"/>
      <c r="J13" s="190"/>
    </row>
    <row r="14" spans="2:10" ht="36" customHeight="1">
      <c r="B14" s="192"/>
      <c r="C14" s="129" t="s">
        <v>200</v>
      </c>
      <c r="D14" s="142">
        <f>'3_Availability_of_SpareParts'!R64</f>
        <v>5</v>
      </c>
      <c r="E14" s="118" t="s">
        <v>1</v>
      </c>
      <c r="F14" s="119">
        <v>0.2</v>
      </c>
      <c r="G14" s="199"/>
      <c r="H14" s="200"/>
      <c r="I14" s="187"/>
      <c r="J14" s="190"/>
    </row>
    <row r="15" spans="2:10" ht="36" customHeight="1">
      <c r="B15" s="163" t="s">
        <v>201</v>
      </c>
      <c r="C15" s="129" t="s">
        <v>202</v>
      </c>
      <c r="D15" s="142">
        <f>'4_Price_of_SpareParts'!T18</f>
        <v>0</v>
      </c>
      <c r="E15" s="118" t="s">
        <v>1</v>
      </c>
      <c r="F15" s="119">
        <v>2</v>
      </c>
      <c r="G15" s="164">
        <f>D15*F15</f>
        <v>0</v>
      </c>
      <c r="H15" s="165" t="s">
        <v>0</v>
      </c>
      <c r="I15" s="187"/>
      <c r="J15" s="190"/>
    </row>
    <row r="16" spans="2:10" ht="36" customHeight="1">
      <c r="B16" s="192" t="s">
        <v>203</v>
      </c>
      <c r="C16" s="129" t="s">
        <v>204</v>
      </c>
      <c r="D16" s="142">
        <f>'5_Specific_Criteria'!J12</f>
        <v>10</v>
      </c>
      <c r="E16" s="118" t="s">
        <v>1</v>
      </c>
      <c r="F16" s="119">
        <v>1</v>
      </c>
      <c r="G16" s="199">
        <f>(D16*F16)+(D17*F17)+(D18*F18)</f>
        <v>20</v>
      </c>
      <c r="H16" s="200" t="s">
        <v>0</v>
      </c>
      <c r="I16" s="187"/>
      <c r="J16" s="190"/>
    </row>
    <row r="17" spans="2:10" ht="36" customHeight="1">
      <c r="B17" s="192"/>
      <c r="C17" s="129" t="s">
        <v>205</v>
      </c>
      <c r="D17" s="142">
        <f>'5_Specific_Criteria'!J20</f>
        <v>10</v>
      </c>
      <c r="E17" s="118" t="s">
        <v>1</v>
      </c>
      <c r="F17" s="119">
        <v>0.5</v>
      </c>
      <c r="G17" s="199"/>
      <c r="H17" s="200"/>
      <c r="I17" s="187"/>
      <c r="J17" s="190"/>
    </row>
    <row r="18" spans="2:10" ht="36" customHeight="1" thickBot="1">
      <c r="B18" s="201"/>
      <c r="C18" s="159" t="s">
        <v>206</v>
      </c>
      <c r="D18" s="144">
        <f>'5_Specific_Criteria'!J31</f>
        <v>10</v>
      </c>
      <c r="E18" s="145" t="s">
        <v>1</v>
      </c>
      <c r="F18" s="146">
        <v>0.5</v>
      </c>
      <c r="G18" s="193"/>
      <c r="H18" s="196"/>
      <c r="I18" s="188"/>
      <c r="J18" s="191"/>
    </row>
    <row r="19" spans="2:10" ht="36" customHeight="1" thickBot="1">
      <c r="B19" s="131" t="s">
        <v>207</v>
      </c>
      <c r="C19" s="147"/>
      <c r="D19" s="121"/>
      <c r="E19" s="121"/>
      <c r="F19" s="122"/>
      <c r="G19" s="122"/>
      <c r="H19" s="122"/>
      <c r="I19" s="148">
        <f>I7*0.1</f>
        <v>6.8211538461538472</v>
      </c>
      <c r="J19" s="149" t="s">
        <v>3</v>
      </c>
    </row>
    <row r="20" spans="2:10" ht="24" customHeight="1">
      <c r="B20" s="150" t="s">
        <v>208</v>
      </c>
      <c r="C20" s="151"/>
      <c r="D20" s="132"/>
      <c r="E20" s="132"/>
      <c r="F20" s="152"/>
      <c r="G20" s="133"/>
      <c r="H20" s="153"/>
      <c r="I20" s="132"/>
      <c r="J20" s="154"/>
    </row>
    <row r="21" spans="2:10" ht="24" customHeight="1" thickBot="1">
      <c r="B21" s="155" t="s">
        <v>209</v>
      </c>
      <c r="C21" s="156"/>
      <c r="D21" s="134"/>
      <c r="E21" s="134"/>
      <c r="F21" s="157"/>
      <c r="G21" s="135"/>
      <c r="H21" s="157"/>
      <c r="I21" s="134"/>
      <c r="J21" s="158"/>
    </row>
  </sheetData>
  <mergeCells count="20">
    <mergeCell ref="I6:J6"/>
    <mergeCell ref="I7:I18"/>
    <mergeCell ref="J7:J18"/>
    <mergeCell ref="B8:B10"/>
    <mergeCell ref="G8:G10"/>
    <mergeCell ref="H8:H10"/>
    <mergeCell ref="B11:B14"/>
    <mergeCell ref="G11:G14"/>
    <mergeCell ref="H11:H14"/>
    <mergeCell ref="B16:B18"/>
    <mergeCell ref="G16:G18"/>
    <mergeCell ref="H16:H18"/>
    <mergeCell ref="D6:E6"/>
    <mergeCell ref="G6:H6"/>
    <mergeCell ref="B2:C2"/>
    <mergeCell ref="D2:E2"/>
    <mergeCell ref="B3:C3"/>
    <mergeCell ref="D3:E3"/>
    <mergeCell ref="B4:C4"/>
    <mergeCell ref="D4:E4"/>
  </mergeCells>
  <phoneticPr fontId="1"/>
  <printOptions horizontalCentered="1" verticalCentered="1"/>
  <pageMargins left="0" right="0" top="0" bottom="0"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2711E-026A-455E-95BD-A310A3A4BD08}">
  <sheetPr>
    <pageSetUpPr fitToPage="1"/>
  </sheetPr>
  <dimension ref="B1:J17"/>
  <sheetViews>
    <sheetView zoomScale="80" zoomScaleNormal="80" workbookViewId="0">
      <selection activeCell="B3" sqref="B3"/>
    </sheetView>
  </sheetViews>
  <sheetFormatPr defaultColWidth="8.796875" defaultRowHeight="15.6"/>
  <cols>
    <col min="1" max="1" width="8.796875" style="123"/>
    <col min="2" max="2" width="28.3984375" style="136" customWidth="1"/>
    <col min="3" max="3" width="38.796875" style="136" customWidth="1"/>
    <col min="4" max="5" width="10" style="123" customWidth="1"/>
    <col min="6" max="6" width="16" style="137" customWidth="1"/>
    <col min="7" max="7" width="9.8984375" style="124" customWidth="1"/>
    <col min="8" max="8" width="9.8984375" style="137" customWidth="1"/>
    <col min="9" max="10" width="10" style="123" customWidth="1"/>
    <col min="11" max="16384" width="8.796875" style="123"/>
  </cols>
  <sheetData>
    <row r="1" spans="2:10" ht="16.2" thickBot="1"/>
    <row r="2" spans="2:10" ht="48.6" customHeight="1" thickBot="1">
      <c r="B2" s="125" t="s">
        <v>184</v>
      </c>
      <c r="C2" s="125" t="s">
        <v>185</v>
      </c>
      <c r="D2" s="184" t="s">
        <v>186</v>
      </c>
      <c r="E2" s="185"/>
      <c r="F2" s="126" t="s">
        <v>187</v>
      </c>
      <c r="G2" s="184" t="s">
        <v>188</v>
      </c>
      <c r="H2" s="185"/>
      <c r="I2" s="184" t="s">
        <v>189</v>
      </c>
      <c r="J2" s="185"/>
    </row>
    <row r="3" spans="2:10" ht="60.6" customHeight="1">
      <c r="B3" s="127" t="s">
        <v>190</v>
      </c>
      <c r="C3" s="128" t="s">
        <v>191</v>
      </c>
      <c r="D3" s="138">
        <f>'1_Documentation'!J25</f>
        <v>9.2307692307692317</v>
      </c>
      <c r="E3" s="139" t="s">
        <v>1</v>
      </c>
      <c r="F3" s="119">
        <v>2</v>
      </c>
      <c r="G3" s="140">
        <f>D3*F3</f>
        <v>18.461538461538463</v>
      </c>
      <c r="H3" s="141" t="s">
        <v>0</v>
      </c>
      <c r="I3" s="186">
        <f>(G3+G4+G7+G11+G12)</f>
        <v>68.211538461538467</v>
      </c>
      <c r="J3" s="189" t="s">
        <v>2</v>
      </c>
    </row>
    <row r="4" spans="2:10" ht="36" customHeight="1">
      <c r="B4" s="192" t="s">
        <v>192</v>
      </c>
      <c r="C4" s="129" t="s">
        <v>193</v>
      </c>
      <c r="D4" s="142">
        <f>'2_Disassembly_Access_Tools'!G18</f>
        <v>10</v>
      </c>
      <c r="E4" s="118" t="s">
        <v>1</v>
      </c>
      <c r="F4" s="119">
        <v>1</v>
      </c>
      <c r="G4" s="193">
        <f>(D4*F4)+(D5*F5)+(D6*F6)</f>
        <v>19.75</v>
      </c>
      <c r="H4" s="196" t="s">
        <v>0</v>
      </c>
      <c r="I4" s="187"/>
      <c r="J4" s="190"/>
    </row>
    <row r="5" spans="2:10" ht="36" customHeight="1">
      <c r="B5" s="192"/>
      <c r="C5" s="129" t="s">
        <v>194</v>
      </c>
      <c r="D5" s="142">
        <f>'2_Disassembly_Access_Tools'!F37</f>
        <v>10</v>
      </c>
      <c r="E5" s="118" t="s">
        <v>1</v>
      </c>
      <c r="F5" s="119">
        <v>0.5</v>
      </c>
      <c r="G5" s="194"/>
      <c r="H5" s="197"/>
      <c r="I5" s="187"/>
      <c r="J5" s="190"/>
    </row>
    <row r="6" spans="2:10" ht="36" customHeight="1">
      <c r="B6" s="192"/>
      <c r="C6" s="129" t="s">
        <v>195</v>
      </c>
      <c r="D6" s="142">
        <f>'2_Disassembly_Access_Tools'!F65</f>
        <v>9.5</v>
      </c>
      <c r="E6" s="118" t="s">
        <v>1</v>
      </c>
      <c r="F6" s="119">
        <v>0.5</v>
      </c>
      <c r="G6" s="195"/>
      <c r="H6" s="198"/>
      <c r="I6" s="187"/>
      <c r="J6" s="190"/>
    </row>
    <row r="7" spans="2:10" ht="36" customHeight="1">
      <c r="B7" s="192" t="s">
        <v>196</v>
      </c>
      <c r="C7" s="129" t="s">
        <v>197</v>
      </c>
      <c r="D7" s="142">
        <f>'3_Availability_of_SpareParts'!R15</f>
        <v>5</v>
      </c>
      <c r="E7" s="118" t="s">
        <v>1</v>
      </c>
      <c r="F7" s="119">
        <v>1</v>
      </c>
      <c r="G7" s="199">
        <f>(D7*F7)+(D8*F8)+(D9*F9)+(D10*F10)</f>
        <v>10</v>
      </c>
      <c r="H7" s="200" t="s">
        <v>0</v>
      </c>
      <c r="I7" s="187"/>
      <c r="J7" s="190"/>
    </row>
    <row r="8" spans="2:10" ht="36" customHeight="1">
      <c r="B8" s="192"/>
      <c r="C8" s="129" t="s">
        <v>198</v>
      </c>
      <c r="D8" s="142">
        <f>'3_Availability_of_SpareParts'!R32</f>
        <v>5</v>
      </c>
      <c r="E8" s="118" t="s">
        <v>1</v>
      </c>
      <c r="F8" s="119">
        <v>0.5</v>
      </c>
      <c r="G8" s="199"/>
      <c r="H8" s="200"/>
      <c r="I8" s="187"/>
      <c r="J8" s="190"/>
    </row>
    <row r="9" spans="2:10" ht="36" customHeight="1">
      <c r="B9" s="192"/>
      <c r="C9" s="129" t="s">
        <v>199</v>
      </c>
      <c r="D9" s="142">
        <f>'3_Availability_of_SpareParts'!R48</f>
        <v>5</v>
      </c>
      <c r="E9" s="118" t="s">
        <v>1</v>
      </c>
      <c r="F9" s="119">
        <v>0.3</v>
      </c>
      <c r="G9" s="199"/>
      <c r="H9" s="200"/>
      <c r="I9" s="187"/>
      <c r="J9" s="190"/>
    </row>
    <row r="10" spans="2:10" ht="36" customHeight="1">
      <c r="B10" s="192"/>
      <c r="C10" s="129" t="s">
        <v>200</v>
      </c>
      <c r="D10" s="142">
        <f>'3_Availability_of_SpareParts'!R64</f>
        <v>5</v>
      </c>
      <c r="E10" s="118" t="s">
        <v>1</v>
      </c>
      <c r="F10" s="119">
        <v>0.2</v>
      </c>
      <c r="G10" s="199"/>
      <c r="H10" s="200"/>
      <c r="I10" s="187"/>
      <c r="J10" s="190"/>
    </row>
    <row r="11" spans="2:10" ht="36" customHeight="1">
      <c r="B11" s="130" t="s">
        <v>201</v>
      </c>
      <c r="C11" s="129" t="s">
        <v>202</v>
      </c>
      <c r="D11" s="142">
        <f>'4_Price_of_SpareParts'!T18</f>
        <v>0</v>
      </c>
      <c r="E11" s="118" t="s">
        <v>1</v>
      </c>
      <c r="F11" s="119">
        <v>2</v>
      </c>
      <c r="G11" s="143">
        <f>D11*F11</f>
        <v>0</v>
      </c>
      <c r="H11" s="120" t="s">
        <v>0</v>
      </c>
      <c r="I11" s="187"/>
      <c r="J11" s="190"/>
    </row>
    <row r="12" spans="2:10" ht="36" customHeight="1">
      <c r="B12" s="192" t="s">
        <v>203</v>
      </c>
      <c r="C12" s="129" t="s">
        <v>204</v>
      </c>
      <c r="D12" s="142">
        <f>'5_Specific_Criteria'!J12</f>
        <v>10</v>
      </c>
      <c r="E12" s="118" t="s">
        <v>1</v>
      </c>
      <c r="F12" s="119">
        <v>1</v>
      </c>
      <c r="G12" s="199">
        <f>(D12*F12)+(D13*F13)+(D14*F14)</f>
        <v>20</v>
      </c>
      <c r="H12" s="200" t="s">
        <v>0</v>
      </c>
      <c r="I12" s="187"/>
      <c r="J12" s="190"/>
    </row>
    <row r="13" spans="2:10" ht="36" customHeight="1">
      <c r="B13" s="192"/>
      <c r="C13" s="129" t="s">
        <v>205</v>
      </c>
      <c r="D13" s="142">
        <f>'5_Specific_Criteria'!J20</f>
        <v>10</v>
      </c>
      <c r="E13" s="118" t="s">
        <v>1</v>
      </c>
      <c r="F13" s="119">
        <v>0.5</v>
      </c>
      <c r="G13" s="199"/>
      <c r="H13" s="200"/>
      <c r="I13" s="187"/>
      <c r="J13" s="190"/>
    </row>
    <row r="14" spans="2:10" ht="36" customHeight="1" thickBot="1">
      <c r="B14" s="201"/>
      <c r="C14" s="159" t="s">
        <v>206</v>
      </c>
      <c r="D14" s="144">
        <f>'5_Specific_Criteria'!J31</f>
        <v>10</v>
      </c>
      <c r="E14" s="145" t="s">
        <v>1</v>
      </c>
      <c r="F14" s="146">
        <v>0.5</v>
      </c>
      <c r="G14" s="193"/>
      <c r="H14" s="196"/>
      <c r="I14" s="188"/>
      <c r="J14" s="191"/>
    </row>
    <row r="15" spans="2:10" ht="36" customHeight="1" thickBot="1">
      <c r="B15" s="131" t="s">
        <v>207</v>
      </c>
      <c r="C15" s="147"/>
      <c r="D15" s="121"/>
      <c r="E15" s="121"/>
      <c r="F15" s="122"/>
      <c r="G15" s="122"/>
      <c r="H15" s="122"/>
      <c r="I15" s="148">
        <f>I3*0.1</f>
        <v>6.8211538461538472</v>
      </c>
      <c r="J15" s="149" t="s">
        <v>3</v>
      </c>
    </row>
    <row r="16" spans="2:10" ht="24" customHeight="1">
      <c r="B16" s="150" t="s">
        <v>208</v>
      </c>
      <c r="C16" s="151"/>
      <c r="D16" s="132"/>
      <c r="E16" s="132"/>
      <c r="F16" s="152"/>
      <c r="G16" s="133"/>
      <c r="H16" s="153"/>
      <c r="I16" s="132"/>
      <c r="J16" s="154"/>
    </row>
    <row r="17" spans="2:10" ht="24" customHeight="1" thickBot="1">
      <c r="B17" s="155" t="s">
        <v>209</v>
      </c>
      <c r="C17" s="156"/>
      <c r="D17" s="134"/>
      <c r="E17" s="134"/>
      <c r="F17" s="157"/>
      <c r="G17" s="135"/>
      <c r="H17" s="157"/>
      <c r="I17" s="134"/>
      <c r="J17" s="158"/>
    </row>
  </sheetData>
  <mergeCells count="14">
    <mergeCell ref="I2:J2"/>
    <mergeCell ref="I3:I14"/>
    <mergeCell ref="J3:J14"/>
    <mergeCell ref="G7:G10"/>
    <mergeCell ref="H7:H10"/>
    <mergeCell ref="G4:G6"/>
    <mergeCell ref="H4:H6"/>
    <mergeCell ref="B12:B14"/>
    <mergeCell ref="G12:G14"/>
    <mergeCell ref="H12:H14"/>
    <mergeCell ref="D2:E2"/>
    <mergeCell ref="G2:H2"/>
    <mergeCell ref="B4:B6"/>
    <mergeCell ref="B7:B10"/>
  </mergeCells>
  <phoneticPr fontId="1"/>
  <printOptions horizontalCentered="1" verticalCentered="1"/>
  <pageMargins left="0" right="0" top="0" bottom="0"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3124-C1B0-431A-A11E-7DE631725EE8}">
  <dimension ref="A2:J25"/>
  <sheetViews>
    <sheetView zoomScaleNormal="100" workbookViewId="0">
      <selection activeCell="A3" sqref="A3"/>
    </sheetView>
  </sheetViews>
  <sheetFormatPr defaultColWidth="8.796875" defaultRowHeight="18"/>
  <cols>
    <col min="1" max="1" width="8.796875" style="1"/>
    <col min="2" max="2" width="54.59765625" style="2" customWidth="1"/>
    <col min="3" max="10" width="6" style="1" customWidth="1"/>
    <col min="11" max="16384" width="8.796875" style="1"/>
  </cols>
  <sheetData>
    <row r="2" spans="1:10" ht="18.600000000000001" thickBot="1">
      <c r="A2" s="9" t="s">
        <v>23</v>
      </c>
    </row>
    <row r="3" spans="1:10">
      <c r="C3" s="209" t="s">
        <v>4</v>
      </c>
      <c r="D3" s="210"/>
      <c r="E3" s="210"/>
      <c r="F3" s="211"/>
      <c r="G3" s="209" t="s">
        <v>5</v>
      </c>
      <c r="H3" s="210"/>
      <c r="I3" s="210"/>
      <c r="J3" s="212"/>
    </row>
    <row r="4" spans="1:10" s="6" customFormat="1">
      <c r="B4" s="10"/>
      <c r="C4" s="213" t="s">
        <v>48</v>
      </c>
      <c r="D4" s="214"/>
      <c r="E4" s="214"/>
      <c r="F4" s="215"/>
      <c r="G4" s="213" t="s">
        <v>49</v>
      </c>
      <c r="H4" s="214"/>
      <c r="I4" s="214"/>
      <c r="J4" s="216"/>
    </row>
    <row r="5" spans="1:10">
      <c r="C5" s="202" t="s">
        <v>31</v>
      </c>
      <c r="D5" s="203"/>
      <c r="E5" s="203"/>
      <c r="F5" s="205"/>
      <c r="G5" s="202" t="s">
        <v>31</v>
      </c>
      <c r="H5" s="203"/>
      <c r="I5" s="203"/>
      <c r="J5" s="205"/>
    </row>
    <row r="6" spans="1:10" ht="75.599999999999994" customHeight="1">
      <c r="C6" s="11" t="s">
        <v>6</v>
      </c>
      <c r="D6" s="12" t="s">
        <v>7</v>
      </c>
      <c r="E6" s="12" t="s">
        <v>8</v>
      </c>
      <c r="F6" s="13" t="s">
        <v>9</v>
      </c>
      <c r="G6" s="11" t="s">
        <v>6</v>
      </c>
      <c r="H6" s="12" t="s">
        <v>7</v>
      </c>
      <c r="I6" s="12" t="s">
        <v>8</v>
      </c>
      <c r="J6" s="14" t="s">
        <v>9</v>
      </c>
    </row>
    <row r="7" spans="1:10">
      <c r="B7" s="15" t="s">
        <v>33</v>
      </c>
      <c r="C7" s="202" t="s">
        <v>32</v>
      </c>
      <c r="D7" s="203"/>
      <c r="E7" s="203"/>
      <c r="F7" s="204"/>
      <c r="G7" s="202" t="s">
        <v>32</v>
      </c>
      <c r="H7" s="203"/>
      <c r="I7" s="203"/>
      <c r="J7" s="205"/>
    </row>
    <row r="8" spans="1:10" s="6" customFormat="1">
      <c r="A8" s="6">
        <v>1</v>
      </c>
      <c r="B8" s="16" t="s">
        <v>50</v>
      </c>
      <c r="C8" s="17">
        <v>0</v>
      </c>
      <c r="D8" s="18">
        <v>7</v>
      </c>
      <c r="E8" s="18">
        <v>9</v>
      </c>
      <c r="F8" s="92">
        <v>11</v>
      </c>
      <c r="G8" s="17">
        <v>0</v>
      </c>
      <c r="H8" s="18">
        <v>7</v>
      </c>
      <c r="I8" s="18">
        <v>9</v>
      </c>
      <c r="J8" s="95">
        <v>11</v>
      </c>
    </row>
    <row r="9" spans="1:10" s="6" customFormat="1">
      <c r="A9" s="6">
        <v>2</v>
      </c>
      <c r="B9" s="16" t="s">
        <v>34</v>
      </c>
      <c r="C9" s="17">
        <v>0</v>
      </c>
      <c r="D9" s="18">
        <v>7</v>
      </c>
      <c r="E9" s="18">
        <v>9</v>
      </c>
      <c r="F9" s="92">
        <v>11</v>
      </c>
      <c r="G9" s="170">
        <v>0</v>
      </c>
      <c r="H9" s="18">
        <v>7</v>
      </c>
      <c r="I9" s="18">
        <v>9</v>
      </c>
      <c r="J9" s="95">
        <v>11</v>
      </c>
    </row>
    <row r="10" spans="1:10" s="6" customFormat="1">
      <c r="A10" s="6">
        <v>3</v>
      </c>
      <c r="B10" s="16" t="s">
        <v>35</v>
      </c>
      <c r="C10" s="17">
        <v>0</v>
      </c>
      <c r="D10" s="18">
        <v>7</v>
      </c>
      <c r="E10" s="18">
        <v>9</v>
      </c>
      <c r="F10" s="92">
        <v>11</v>
      </c>
      <c r="G10" s="170">
        <v>0</v>
      </c>
      <c r="H10" s="18">
        <v>7</v>
      </c>
      <c r="I10" s="18">
        <v>9</v>
      </c>
      <c r="J10" s="95">
        <v>11</v>
      </c>
    </row>
    <row r="11" spans="1:10" s="6" customFormat="1">
      <c r="A11" s="6">
        <v>4</v>
      </c>
      <c r="B11" s="16" t="s">
        <v>36</v>
      </c>
      <c r="C11" s="168">
        <v>0</v>
      </c>
      <c r="D11" s="111">
        <v>7</v>
      </c>
      <c r="E11" s="111">
        <v>9</v>
      </c>
      <c r="F11" s="92">
        <v>11</v>
      </c>
      <c r="G11" s="168">
        <v>0</v>
      </c>
      <c r="H11" s="18">
        <v>7</v>
      </c>
      <c r="I11" s="18">
        <v>9</v>
      </c>
      <c r="J11" s="95">
        <v>11</v>
      </c>
    </row>
    <row r="12" spans="1:10" s="6" customFormat="1">
      <c r="A12" s="6">
        <v>5</v>
      </c>
      <c r="B12" s="16" t="s">
        <v>37</v>
      </c>
      <c r="C12" s="17">
        <v>0</v>
      </c>
      <c r="D12" s="18">
        <v>7</v>
      </c>
      <c r="E12" s="18">
        <v>9</v>
      </c>
      <c r="F12" s="92">
        <v>11</v>
      </c>
      <c r="G12" s="170">
        <v>0</v>
      </c>
      <c r="H12" s="18">
        <v>7</v>
      </c>
      <c r="I12" s="18">
        <v>9</v>
      </c>
      <c r="J12" s="95">
        <v>11</v>
      </c>
    </row>
    <row r="13" spans="1:10" s="6" customFormat="1">
      <c r="A13" s="6">
        <v>6</v>
      </c>
      <c r="B13" s="16" t="s">
        <v>45</v>
      </c>
      <c r="C13" s="17">
        <v>0</v>
      </c>
      <c r="D13" s="18">
        <v>7</v>
      </c>
      <c r="E13" s="18">
        <v>9</v>
      </c>
      <c r="F13" s="92">
        <v>11</v>
      </c>
      <c r="G13" s="170">
        <v>0</v>
      </c>
      <c r="H13" s="18">
        <v>7</v>
      </c>
      <c r="I13" s="18">
        <v>9</v>
      </c>
      <c r="J13" s="95">
        <v>11</v>
      </c>
    </row>
    <row r="14" spans="1:10">
      <c r="A14" s="1">
        <v>7</v>
      </c>
      <c r="B14" s="16" t="s">
        <v>38</v>
      </c>
      <c r="C14" s="75">
        <v>0</v>
      </c>
      <c r="D14" s="76">
        <v>7</v>
      </c>
      <c r="E14" s="76">
        <v>9</v>
      </c>
      <c r="F14" s="93">
        <v>11</v>
      </c>
      <c r="G14" s="99">
        <v>0</v>
      </c>
      <c r="H14" s="109">
        <v>7</v>
      </c>
      <c r="I14" s="109">
        <v>9</v>
      </c>
      <c r="J14" s="97">
        <v>11</v>
      </c>
    </row>
    <row r="15" spans="1:10">
      <c r="A15" s="1">
        <v>8</v>
      </c>
      <c r="B15" s="5" t="s">
        <v>39</v>
      </c>
      <c r="C15" s="167">
        <v>0</v>
      </c>
      <c r="D15" s="109">
        <v>7</v>
      </c>
      <c r="E15" s="109">
        <v>9</v>
      </c>
      <c r="F15" s="169">
        <v>11</v>
      </c>
      <c r="G15" s="167">
        <v>0</v>
      </c>
      <c r="H15" s="20">
        <v>7</v>
      </c>
      <c r="I15" s="20">
        <v>9</v>
      </c>
      <c r="J15" s="97">
        <v>11</v>
      </c>
    </row>
    <row r="16" spans="1:10">
      <c r="A16" s="1">
        <v>9</v>
      </c>
      <c r="B16" s="16" t="s">
        <v>40</v>
      </c>
      <c r="C16" s="19">
        <v>0</v>
      </c>
      <c r="D16" s="20">
        <v>7</v>
      </c>
      <c r="E16" s="20">
        <v>9</v>
      </c>
      <c r="F16" s="93">
        <v>11</v>
      </c>
      <c r="G16" s="99">
        <v>0</v>
      </c>
      <c r="H16" s="20">
        <v>7</v>
      </c>
      <c r="I16" s="20">
        <v>9</v>
      </c>
      <c r="J16" s="97">
        <v>11</v>
      </c>
    </row>
    <row r="17" spans="1:10">
      <c r="A17" s="1">
        <v>10</v>
      </c>
      <c r="B17" s="16" t="s">
        <v>41</v>
      </c>
      <c r="C17" s="96">
        <v>0</v>
      </c>
      <c r="D17" s="109">
        <v>7</v>
      </c>
      <c r="E17" s="109">
        <v>9</v>
      </c>
      <c r="F17" s="110">
        <v>11</v>
      </c>
      <c r="G17" s="96">
        <v>0</v>
      </c>
      <c r="H17" s="20">
        <v>7</v>
      </c>
      <c r="I17" s="20">
        <v>9</v>
      </c>
      <c r="J17" s="21">
        <v>11</v>
      </c>
    </row>
    <row r="18" spans="1:10">
      <c r="A18" s="1">
        <v>11</v>
      </c>
      <c r="B18" s="22" t="s">
        <v>42</v>
      </c>
      <c r="C18" s="23">
        <v>0</v>
      </c>
      <c r="D18" s="24">
        <v>7</v>
      </c>
      <c r="E18" s="24">
        <v>9</v>
      </c>
      <c r="F18" s="94">
        <v>11</v>
      </c>
      <c r="G18" s="171">
        <v>0</v>
      </c>
      <c r="H18" s="20">
        <v>7</v>
      </c>
      <c r="I18" s="20">
        <v>9</v>
      </c>
      <c r="J18" s="97">
        <v>11</v>
      </c>
    </row>
    <row r="19" spans="1:10" s="25" customFormat="1" ht="36" customHeight="1">
      <c r="A19" s="25">
        <v>12</v>
      </c>
      <c r="B19" s="206" t="s">
        <v>46</v>
      </c>
      <c r="C19" s="207"/>
      <c r="D19" s="207"/>
      <c r="E19" s="207"/>
      <c r="F19" s="208"/>
      <c r="G19" s="17">
        <v>0</v>
      </c>
      <c r="H19" s="18">
        <v>7</v>
      </c>
      <c r="I19" s="18">
        <v>9</v>
      </c>
      <c r="J19" s="95">
        <v>11</v>
      </c>
    </row>
    <row r="20" spans="1:10">
      <c r="A20" s="1">
        <v>13</v>
      </c>
      <c r="B20" s="3" t="s">
        <v>43</v>
      </c>
      <c r="C20" s="26"/>
      <c r="D20" s="26"/>
      <c r="E20" s="26"/>
      <c r="F20" s="26"/>
      <c r="G20" s="19">
        <v>0</v>
      </c>
      <c r="H20" s="20">
        <v>7</v>
      </c>
      <c r="I20" s="20">
        <v>9</v>
      </c>
      <c r="J20" s="97">
        <v>11</v>
      </c>
    </row>
    <row r="21" spans="1:10">
      <c r="A21" s="1">
        <v>14</v>
      </c>
      <c r="B21" s="3" t="s">
        <v>44</v>
      </c>
      <c r="C21" s="26"/>
      <c r="D21" s="26"/>
      <c r="E21" s="26"/>
      <c r="F21" s="26"/>
      <c r="G21" s="19">
        <v>0</v>
      </c>
      <c r="H21" s="20">
        <v>7</v>
      </c>
      <c r="I21" s="20">
        <v>9</v>
      </c>
      <c r="J21" s="97">
        <v>11</v>
      </c>
    </row>
    <row r="22" spans="1:10" ht="18.600000000000001" thickBot="1">
      <c r="A22" s="1">
        <v>15</v>
      </c>
      <c r="B22" s="3" t="s">
        <v>47</v>
      </c>
      <c r="C22" s="26"/>
      <c r="D22" s="26"/>
      <c r="E22" s="26"/>
      <c r="F22" s="26"/>
      <c r="G22" s="27">
        <v>0</v>
      </c>
      <c r="H22" s="28">
        <v>7</v>
      </c>
      <c r="I22" s="28">
        <v>9</v>
      </c>
      <c r="J22" s="98">
        <v>11</v>
      </c>
    </row>
    <row r="24" spans="1:10">
      <c r="B24" s="77" t="s">
        <v>182</v>
      </c>
      <c r="C24" s="78"/>
      <c r="D24" s="78"/>
      <c r="E24" s="78"/>
      <c r="F24" s="78"/>
      <c r="G24" s="78"/>
      <c r="H24" s="78"/>
      <c r="I24" s="78"/>
      <c r="J24" s="78"/>
    </row>
    <row r="25" spans="1:10">
      <c r="B25" s="77" t="s">
        <v>183</v>
      </c>
      <c r="C25" s="78"/>
      <c r="D25" s="78"/>
      <c r="E25" s="78"/>
      <c r="F25" s="78"/>
      <c r="G25" s="78"/>
      <c r="H25" s="78"/>
      <c r="I25" s="78"/>
      <c r="J25" s="162">
        <f>(264/286)*10</f>
        <v>9.2307692307692317</v>
      </c>
    </row>
  </sheetData>
  <mergeCells count="9">
    <mergeCell ref="C7:F7"/>
    <mergeCell ref="G7:J7"/>
    <mergeCell ref="B19:F19"/>
    <mergeCell ref="C3:F3"/>
    <mergeCell ref="G3:J3"/>
    <mergeCell ref="C4:F4"/>
    <mergeCell ref="G4:J4"/>
    <mergeCell ref="C5:F5"/>
    <mergeCell ref="G5:J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D9BBC-90E0-4950-A547-C8B9EE96FB41}">
  <dimension ref="A1:G65"/>
  <sheetViews>
    <sheetView zoomScaleNormal="100" workbookViewId="0">
      <selection activeCell="A4" sqref="A4"/>
    </sheetView>
  </sheetViews>
  <sheetFormatPr defaultColWidth="8.796875" defaultRowHeight="18"/>
  <cols>
    <col min="1" max="1" width="6.796875" style="1" bestFit="1" customWidth="1"/>
    <col min="2" max="2" width="38.69921875" style="2" customWidth="1"/>
    <col min="3" max="3" width="17" style="2" customWidth="1"/>
    <col min="4" max="7" width="17" style="1" customWidth="1"/>
    <col min="8" max="16384" width="8.796875" style="1"/>
  </cols>
  <sheetData>
    <row r="1" spans="1:7" ht="18.600000000000001" thickBot="1"/>
    <row r="2" spans="1:7">
      <c r="D2" s="209" t="s">
        <v>52</v>
      </c>
      <c r="E2" s="210"/>
      <c r="F2" s="210"/>
      <c r="G2" s="212"/>
    </row>
    <row r="3" spans="1:7" ht="36">
      <c r="A3" s="29" t="s">
        <v>25</v>
      </c>
      <c r="B3" s="30"/>
      <c r="C3" s="30"/>
      <c r="D3" s="31" t="s">
        <v>51</v>
      </c>
      <c r="E3" s="20">
        <v>3</v>
      </c>
      <c r="F3" s="20">
        <v>2</v>
      </c>
      <c r="G3" s="21">
        <v>1</v>
      </c>
    </row>
    <row r="4" spans="1:7">
      <c r="B4" s="15" t="s">
        <v>54</v>
      </c>
      <c r="C4" s="7"/>
      <c r="D4" s="202" t="s">
        <v>53</v>
      </c>
      <c r="E4" s="203"/>
      <c r="F4" s="203"/>
      <c r="G4" s="205"/>
    </row>
    <row r="5" spans="1:7" ht="18.600000000000001" thickBot="1">
      <c r="B5" s="16" t="s">
        <v>55</v>
      </c>
      <c r="C5" s="32"/>
      <c r="D5" s="27">
        <v>0</v>
      </c>
      <c r="E5" s="28">
        <v>1</v>
      </c>
      <c r="F5" s="28">
        <v>2</v>
      </c>
      <c r="G5" s="98">
        <v>3</v>
      </c>
    </row>
    <row r="6" spans="1:7" ht="18.600000000000001" thickBot="1">
      <c r="B6" s="33"/>
      <c r="C6" s="33"/>
      <c r="D6" s="8"/>
      <c r="E6" s="8"/>
      <c r="F6" s="8"/>
      <c r="G6" s="8"/>
    </row>
    <row r="7" spans="1:7">
      <c r="B7" s="33"/>
      <c r="C7" s="33"/>
      <c r="D7" s="209" t="s">
        <v>52</v>
      </c>
      <c r="E7" s="210"/>
      <c r="F7" s="210"/>
      <c r="G7" s="212"/>
    </row>
    <row r="8" spans="1:7" ht="36">
      <c r="B8" s="1"/>
      <c r="C8" s="1"/>
      <c r="D8" s="31" t="s">
        <v>56</v>
      </c>
      <c r="E8" s="20" t="s">
        <v>10</v>
      </c>
      <c r="F8" s="20" t="s">
        <v>11</v>
      </c>
      <c r="G8" s="21" t="s">
        <v>12</v>
      </c>
    </row>
    <row r="9" spans="1:7">
      <c r="B9" s="15" t="s">
        <v>81</v>
      </c>
      <c r="C9" s="7"/>
      <c r="D9" s="202" t="s">
        <v>53</v>
      </c>
      <c r="E9" s="203"/>
      <c r="F9" s="203"/>
      <c r="G9" s="205"/>
    </row>
    <row r="10" spans="1:7">
      <c r="B10" s="16" t="s">
        <v>90</v>
      </c>
      <c r="C10" s="32"/>
      <c r="D10" s="87">
        <v>0</v>
      </c>
      <c r="E10" s="88">
        <v>1</v>
      </c>
      <c r="F10" s="88">
        <v>2</v>
      </c>
      <c r="G10" s="97">
        <v>3</v>
      </c>
    </row>
    <row r="11" spans="1:7">
      <c r="B11" s="16" t="s">
        <v>57</v>
      </c>
      <c r="C11" s="32"/>
      <c r="D11" s="19">
        <v>0</v>
      </c>
      <c r="E11" s="20">
        <v>1</v>
      </c>
      <c r="F11" s="20">
        <v>2</v>
      </c>
      <c r="G11" s="97">
        <v>3</v>
      </c>
    </row>
    <row r="12" spans="1:7" ht="18.600000000000001" thickBot="1">
      <c r="B12" s="16" t="s">
        <v>58</v>
      </c>
      <c r="C12" s="32"/>
      <c r="D12" s="27">
        <v>0</v>
      </c>
      <c r="E12" s="28">
        <v>1</v>
      </c>
      <c r="F12" s="28">
        <v>2</v>
      </c>
      <c r="G12" s="98">
        <v>3</v>
      </c>
    </row>
    <row r="13" spans="1:7">
      <c r="D13" s="1" t="s">
        <v>59</v>
      </c>
    </row>
    <row r="14" spans="1:7">
      <c r="D14" s="1" t="s">
        <v>61</v>
      </c>
    </row>
    <row r="15" spans="1:7">
      <c r="D15" s="1" t="s">
        <v>60</v>
      </c>
    </row>
    <row r="16" spans="1:7">
      <c r="B16" s="78" t="s">
        <v>176</v>
      </c>
      <c r="C16" s="77"/>
      <c r="D16" s="78"/>
      <c r="E16" s="78"/>
      <c r="F16" s="78"/>
      <c r="G16" s="78"/>
    </row>
    <row r="17" spans="1:7">
      <c r="B17" s="77" t="s">
        <v>178</v>
      </c>
      <c r="C17" s="77"/>
      <c r="D17" s="78"/>
      <c r="E17" s="78"/>
      <c r="F17" s="78"/>
      <c r="G17" s="78"/>
    </row>
    <row r="18" spans="1:7">
      <c r="B18" s="77" t="s">
        <v>179</v>
      </c>
      <c r="C18" s="77"/>
      <c r="D18" s="78"/>
      <c r="E18" s="78"/>
      <c r="F18" s="78"/>
      <c r="G18" s="160">
        <f>(12/12)*10</f>
        <v>10</v>
      </c>
    </row>
    <row r="20" spans="1:7">
      <c r="B20" s="112" t="s">
        <v>174</v>
      </c>
      <c r="C20" s="113"/>
      <c r="D20" s="112"/>
      <c r="E20" s="112"/>
      <c r="F20" s="112"/>
      <c r="G20" s="112"/>
    </row>
    <row r="21" spans="1:7">
      <c r="B21" s="113" t="s">
        <v>180</v>
      </c>
      <c r="C21" s="113"/>
      <c r="D21" s="112"/>
      <c r="E21" s="112"/>
      <c r="F21" s="112"/>
      <c r="G21" s="112"/>
    </row>
    <row r="22" spans="1:7">
      <c r="B22" s="113" t="s">
        <v>181</v>
      </c>
      <c r="C22" s="113"/>
      <c r="D22" s="112"/>
      <c r="E22" s="112"/>
      <c r="F22" s="112"/>
      <c r="G22" s="112"/>
    </row>
    <row r="25" spans="1:7">
      <c r="C25" s="219" t="s">
        <v>62</v>
      </c>
      <c r="D25" s="220"/>
      <c r="E25" s="220"/>
      <c r="F25" s="221"/>
    </row>
    <row r="26" spans="1:7" ht="54" customHeight="1">
      <c r="A26" s="29" t="s">
        <v>24</v>
      </c>
      <c r="B26" s="30"/>
      <c r="C26" s="34" t="s">
        <v>13</v>
      </c>
      <c r="D26" s="35" t="s">
        <v>63</v>
      </c>
      <c r="E26" s="20" t="s">
        <v>64</v>
      </c>
      <c r="F26" s="34" t="s">
        <v>65</v>
      </c>
    </row>
    <row r="27" spans="1:7">
      <c r="B27" s="15" t="s">
        <v>67</v>
      </c>
      <c r="C27" s="204" t="s">
        <v>66</v>
      </c>
      <c r="D27" s="217"/>
      <c r="E27" s="217"/>
      <c r="F27" s="218"/>
    </row>
    <row r="28" spans="1:7">
      <c r="B28" s="16" t="s">
        <v>68</v>
      </c>
      <c r="C28" s="36">
        <v>0</v>
      </c>
      <c r="D28" s="35">
        <v>1</v>
      </c>
      <c r="E28" s="20">
        <v>2</v>
      </c>
      <c r="F28" s="100">
        <v>4</v>
      </c>
    </row>
    <row r="29" spans="1:7" s="6" customFormat="1">
      <c r="B29" s="37" t="s">
        <v>90</v>
      </c>
      <c r="C29" s="90">
        <v>0</v>
      </c>
      <c r="D29" s="91">
        <v>1</v>
      </c>
      <c r="E29" s="89">
        <v>2</v>
      </c>
      <c r="F29" s="114">
        <v>4</v>
      </c>
    </row>
    <row r="30" spans="1:7">
      <c r="B30" s="39" t="s">
        <v>57</v>
      </c>
      <c r="C30" s="36">
        <v>0</v>
      </c>
      <c r="D30" s="35">
        <v>1</v>
      </c>
      <c r="E30" s="20">
        <v>2</v>
      </c>
      <c r="F30" s="100">
        <v>4</v>
      </c>
    </row>
    <row r="31" spans="1:7">
      <c r="B31" s="39" t="s">
        <v>58</v>
      </c>
      <c r="C31" s="36">
        <v>0</v>
      </c>
      <c r="D31" s="35">
        <v>1</v>
      </c>
      <c r="E31" s="20">
        <v>2</v>
      </c>
      <c r="F31" s="100">
        <v>4</v>
      </c>
    </row>
    <row r="32" spans="1:7">
      <c r="C32" s="40"/>
      <c r="D32" s="1" t="s">
        <v>69</v>
      </c>
      <c r="E32" s="8"/>
      <c r="F32" s="8"/>
    </row>
    <row r="33" spans="1:6">
      <c r="C33" s="40"/>
      <c r="D33" s="1" t="s">
        <v>70</v>
      </c>
      <c r="E33" s="8"/>
      <c r="F33" s="8"/>
    </row>
    <row r="34" spans="1:6" s="6" customFormat="1">
      <c r="B34" s="10"/>
      <c r="C34" s="10"/>
      <c r="D34" s="6" t="s">
        <v>71</v>
      </c>
    </row>
    <row r="35" spans="1:6">
      <c r="B35" s="78" t="s">
        <v>176</v>
      </c>
      <c r="C35" s="77"/>
      <c r="D35" s="78"/>
      <c r="E35" s="78"/>
      <c r="F35" s="78"/>
    </row>
    <row r="36" spans="1:6">
      <c r="B36" s="77" t="s">
        <v>175</v>
      </c>
      <c r="C36" s="77"/>
      <c r="D36" s="78"/>
      <c r="E36" s="78"/>
      <c r="F36" s="78"/>
    </row>
    <row r="37" spans="1:6">
      <c r="B37" s="77" t="s">
        <v>177</v>
      </c>
      <c r="C37" s="77"/>
      <c r="D37" s="78"/>
      <c r="E37" s="78"/>
      <c r="F37" s="160">
        <f>(16/16)*10</f>
        <v>10</v>
      </c>
    </row>
    <row r="39" spans="1:6">
      <c r="B39" s="101" t="s">
        <v>174</v>
      </c>
      <c r="C39" s="102"/>
      <c r="D39" s="101"/>
      <c r="E39" s="101"/>
      <c r="F39" s="101"/>
    </row>
    <row r="40" spans="1:6">
      <c r="B40" s="102" t="s">
        <v>178</v>
      </c>
      <c r="C40" s="102"/>
      <c r="D40" s="101"/>
      <c r="E40" s="101"/>
      <c r="F40" s="101"/>
    </row>
    <row r="41" spans="1:6">
      <c r="B41" s="102" t="s">
        <v>179</v>
      </c>
      <c r="C41" s="102"/>
      <c r="D41" s="101"/>
      <c r="E41" s="101"/>
      <c r="F41" s="101"/>
    </row>
    <row r="43" spans="1:6">
      <c r="C43" s="1"/>
      <c r="D43" s="204" t="s">
        <v>72</v>
      </c>
      <c r="E43" s="217"/>
      <c r="F43" s="218"/>
    </row>
    <row r="44" spans="1:6" ht="32.4">
      <c r="A44" s="29" t="s">
        <v>30</v>
      </c>
      <c r="B44" s="30"/>
      <c r="C44" s="1"/>
      <c r="D44" s="41" t="s">
        <v>82</v>
      </c>
      <c r="E44" s="42" t="s">
        <v>73</v>
      </c>
      <c r="F44" s="42" t="s">
        <v>83</v>
      </c>
    </row>
    <row r="45" spans="1:6">
      <c r="B45" s="15" t="s">
        <v>74</v>
      </c>
      <c r="C45" s="38"/>
      <c r="D45" s="204" t="s">
        <v>66</v>
      </c>
      <c r="E45" s="217"/>
      <c r="F45" s="218"/>
    </row>
    <row r="46" spans="1:6">
      <c r="A46" s="1">
        <v>1</v>
      </c>
      <c r="B46" s="16" t="s">
        <v>75</v>
      </c>
      <c r="C46" s="43"/>
      <c r="D46" s="36">
        <v>0</v>
      </c>
      <c r="E46" s="36">
        <v>1</v>
      </c>
      <c r="F46" s="100">
        <v>2</v>
      </c>
    </row>
    <row r="47" spans="1:6">
      <c r="A47" s="1">
        <v>2</v>
      </c>
      <c r="B47" s="4" t="s">
        <v>76</v>
      </c>
      <c r="C47" s="44"/>
      <c r="D47" s="36">
        <v>0</v>
      </c>
      <c r="E47" s="36">
        <v>1</v>
      </c>
      <c r="F47" s="107">
        <v>2</v>
      </c>
    </row>
    <row r="48" spans="1:6">
      <c r="A48" s="1">
        <v>3</v>
      </c>
      <c r="B48" s="4" t="s">
        <v>77</v>
      </c>
      <c r="C48" s="44"/>
      <c r="D48" s="36">
        <v>0</v>
      </c>
      <c r="E48" s="36">
        <v>1</v>
      </c>
      <c r="F48" s="107">
        <v>2</v>
      </c>
    </row>
    <row r="49" spans="1:7">
      <c r="A49" s="1">
        <v>4</v>
      </c>
      <c r="B49" s="4" t="s">
        <v>84</v>
      </c>
      <c r="C49" s="44"/>
      <c r="D49" s="36">
        <v>0</v>
      </c>
      <c r="E49" s="36">
        <v>1</v>
      </c>
      <c r="F49" s="107">
        <v>2</v>
      </c>
    </row>
    <row r="50" spans="1:7">
      <c r="A50" s="1">
        <v>5</v>
      </c>
      <c r="B50" s="3" t="s">
        <v>78</v>
      </c>
      <c r="C50" s="44"/>
      <c r="D50" s="36">
        <v>0</v>
      </c>
      <c r="E50" s="36">
        <v>1</v>
      </c>
      <c r="F50" s="107">
        <v>2</v>
      </c>
    </row>
    <row r="51" spans="1:7">
      <c r="A51" s="1">
        <v>6</v>
      </c>
      <c r="B51" s="3" t="s">
        <v>79</v>
      </c>
      <c r="C51" s="44"/>
      <c r="D51" s="36">
        <v>0</v>
      </c>
      <c r="E51" s="108">
        <v>1</v>
      </c>
      <c r="F51" s="45">
        <v>2</v>
      </c>
    </row>
    <row r="52" spans="1:7">
      <c r="A52" s="1">
        <v>7</v>
      </c>
      <c r="B52" s="3" t="s">
        <v>68</v>
      </c>
      <c r="C52" s="44"/>
      <c r="D52" s="36">
        <v>0</v>
      </c>
      <c r="E52" s="36">
        <v>1</v>
      </c>
      <c r="F52" s="107">
        <v>2</v>
      </c>
    </row>
    <row r="53" spans="1:7">
      <c r="A53" s="1">
        <v>8</v>
      </c>
      <c r="B53" s="3" t="s">
        <v>91</v>
      </c>
      <c r="C53" s="44"/>
      <c r="D53" s="90">
        <v>0</v>
      </c>
      <c r="E53" s="90">
        <v>1</v>
      </c>
      <c r="F53" s="107">
        <v>2</v>
      </c>
      <c r="G53" s="46"/>
    </row>
    <row r="54" spans="1:7">
      <c r="A54" s="1">
        <v>8</v>
      </c>
      <c r="B54" s="104" t="s">
        <v>92</v>
      </c>
      <c r="C54" s="105"/>
      <c r="D54" s="103">
        <v>0</v>
      </c>
      <c r="E54" s="103">
        <v>1</v>
      </c>
      <c r="F54" s="106">
        <v>2</v>
      </c>
      <c r="G54" s="47"/>
    </row>
    <row r="55" spans="1:7">
      <c r="A55" s="1">
        <v>9</v>
      </c>
      <c r="B55" s="3" t="s">
        <v>57</v>
      </c>
      <c r="C55" s="44"/>
      <c r="D55" s="36">
        <v>0</v>
      </c>
      <c r="E55" s="36">
        <v>1</v>
      </c>
      <c r="F55" s="107">
        <v>2</v>
      </c>
    </row>
    <row r="56" spans="1:7">
      <c r="A56" s="1">
        <v>10</v>
      </c>
      <c r="B56" s="3" t="s">
        <v>58</v>
      </c>
      <c r="C56" s="44"/>
      <c r="D56" s="36">
        <v>0</v>
      </c>
      <c r="E56" s="36">
        <v>1</v>
      </c>
      <c r="F56" s="107">
        <v>2</v>
      </c>
    </row>
    <row r="57" spans="1:7">
      <c r="D57" s="1" t="s">
        <v>169</v>
      </c>
    </row>
    <row r="58" spans="1:7">
      <c r="D58" s="1" t="s">
        <v>168</v>
      </c>
    </row>
    <row r="59" spans="1:7">
      <c r="D59" s="1" t="s">
        <v>170</v>
      </c>
    </row>
    <row r="60" spans="1:7">
      <c r="D60" s="1" t="s">
        <v>171</v>
      </c>
    </row>
    <row r="61" spans="1:7">
      <c r="D61" s="1" t="s">
        <v>80</v>
      </c>
    </row>
    <row r="62" spans="1:7">
      <c r="D62" s="1" t="s">
        <v>172</v>
      </c>
    </row>
    <row r="63" spans="1:7">
      <c r="D63" s="1" t="s">
        <v>173</v>
      </c>
    </row>
    <row r="64" spans="1:7">
      <c r="B64" s="77" t="s">
        <v>166</v>
      </c>
      <c r="C64" s="77"/>
      <c r="D64" s="78"/>
      <c r="E64" s="78"/>
      <c r="F64" s="78"/>
    </row>
    <row r="65" spans="2:6">
      <c r="B65" s="77" t="s">
        <v>167</v>
      </c>
      <c r="C65" s="77"/>
      <c r="D65" s="78"/>
      <c r="E65" s="78"/>
      <c r="F65" s="85">
        <f>(19/20)*10</f>
        <v>9.5</v>
      </c>
    </row>
  </sheetData>
  <mergeCells count="8">
    <mergeCell ref="D43:F43"/>
    <mergeCell ref="D45:F45"/>
    <mergeCell ref="D2:G2"/>
    <mergeCell ref="D4:G4"/>
    <mergeCell ref="D7:G7"/>
    <mergeCell ref="D9:G9"/>
    <mergeCell ref="C25:F25"/>
    <mergeCell ref="C27:F2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7A9D-5353-4E5D-AD16-1E2F78D82E9F}">
  <sheetPr codeName="Sheet7"/>
  <dimension ref="B2:V64"/>
  <sheetViews>
    <sheetView topLeftCell="B1" zoomScaleNormal="100" workbookViewId="0">
      <selection activeCell="B3" sqref="B3"/>
    </sheetView>
  </sheetViews>
  <sheetFormatPr defaultColWidth="8.796875" defaultRowHeight="18"/>
  <cols>
    <col min="1" max="1" width="1.8984375" style="49" customWidth="1"/>
    <col min="2" max="2" width="32.8984375" style="49" bestFit="1" customWidth="1"/>
    <col min="3" max="12" width="7.3984375" style="49" customWidth="1"/>
    <col min="13" max="13" width="9.8984375" style="49" customWidth="1"/>
    <col min="14" max="14" width="7.5" style="49" customWidth="1"/>
    <col min="15" max="18" width="7.3984375" style="49" customWidth="1"/>
    <col min="19" max="19" width="7" style="49" customWidth="1"/>
    <col min="20" max="21" width="8.796875" style="49"/>
    <col min="22" max="22" width="9.59765625" style="49" customWidth="1"/>
    <col min="23" max="16384" width="8.796875" style="49"/>
  </cols>
  <sheetData>
    <row r="2" spans="2:20">
      <c r="B2" s="48" t="s">
        <v>26</v>
      </c>
    </row>
    <row r="3" spans="2:20" ht="29.25" customHeight="1">
      <c r="B3" s="50"/>
      <c r="C3" s="225" t="s">
        <v>115</v>
      </c>
      <c r="D3" s="225"/>
      <c r="E3" s="225"/>
      <c r="F3" s="225"/>
      <c r="G3" s="225" t="s">
        <v>85</v>
      </c>
      <c r="H3" s="225"/>
      <c r="I3" s="225"/>
      <c r="J3" s="225"/>
      <c r="K3" s="225" t="s">
        <v>86</v>
      </c>
      <c r="L3" s="226"/>
      <c r="M3" s="226"/>
      <c r="N3" s="226"/>
      <c r="O3" s="226" t="s">
        <v>87</v>
      </c>
      <c r="P3" s="226"/>
      <c r="Q3" s="226"/>
      <c r="R3" s="226"/>
    </row>
    <row r="4" spans="2:20">
      <c r="B4" s="50"/>
      <c r="C4" s="222" t="s">
        <v>88</v>
      </c>
      <c r="D4" s="222"/>
      <c r="E4" s="222"/>
      <c r="F4" s="222"/>
      <c r="G4" s="222" t="s">
        <v>88</v>
      </c>
      <c r="H4" s="222"/>
      <c r="I4" s="222"/>
      <c r="J4" s="222"/>
      <c r="K4" s="222" t="s">
        <v>88</v>
      </c>
      <c r="L4" s="222"/>
      <c r="M4" s="222"/>
      <c r="N4" s="222"/>
      <c r="O4" s="222" t="s">
        <v>88</v>
      </c>
      <c r="P4" s="222"/>
      <c r="Q4" s="222"/>
      <c r="R4" s="222"/>
    </row>
    <row r="5" spans="2:20" s="54" customFormat="1" ht="36">
      <c r="B5" s="51"/>
      <c r="C5" s="52" t="s">
        <v>14</v>
      </c>
      <c r="D5" s="52" t="s">
        <v>15</v>
      </c>
      <c r="E5" s="52" t="s">
        <v>16</v>
      </c>
      <c r="F5" s="53" t="s">
        <v>9</v>
      </c>
      <c r="G5" s="52" t="s">
        <v>14</v>
      </c>
      <c r="H5" s="52" t="s">
        <v>15</v>
      </c>
      <c r="I5" s="52" t="s">
        <v>16</v>
      </c>
      <c r="J5" s="53" t="s">
        <v>17</v>
      </c>
      <c r="K5" s="52" t="s">
        <v>14</v>
      </c>
      <c r="L5" s="52" t="s">
        <v>15</v>
      </c>
      <c r="M5" s="52" t="s">
        <v>16</v>
      </c>
      <c r="N5" s="53" t="s">
        <v>17</v>
      </c>
      <c r="O5" s="52" t="s">
        <v>14</v>
      </c>
      <c r="P5" s="52" t="s">
        <v>15</v>
      </c>
      <c r="Q5" s="52" t="s">
        <v>16</v>
      </c>
      <c r="R5" s="53" t="s">
        <v>17</v>
      </c>
    </row>
    <row r="6" spans="2:20">
      <c r="B6" s="55" t="s">
        <v>67</v>
      </c>
      <c r="C6" s="222" t="s">
        <v>53</v>
      </c>
      <c r="D6" s="222"/>
      <c r="E6" s="222"/>
      <c r="F6" s="222"/>
      <c r="G6" s="222" t="s">
        <v>53</v>
      </c>
      <c r="H6" s="222"/>
      <c r="I6" s="222"/>
      <c r="J6" s="222"/>
      <c r="K6" s="222" t="s">
        <v>53</v>
      </c>
      <c r="L6" s="222"/>
      <c r="M6" s="222"/>
      <c r="N6" s="222"/>
      <c r="O6" s="222" t="s">
        <v>53</v>
      </c>
      <c r="P6" s="222"/>
      <c r="Q6" s="222"/>
      <c r="R6" s="222"/>
    </row>
    <row r="7" spans="2:20">
      <c r="B7" s="55" t="s">
        <v>89</v>
      </c>
      <c r="C7" s="55">
        <v>0</v>
      </c>
      <c r="D7" s="55">
        <v>7</v>
      </c>
      <c r="E7" s="55">
        <v>9</v>
      </c>
      <c r="F7" s="116">
        <v>11</v>
      </c>
      <c r="G7" s="55">
        <v>0</v>
      </c>
      <c r="H7" s="55">
        <v>7</v>
      </c>
      <c r="I7" s="55">
        <v>9</v>
      </c>
      <c r="J7" s="116">
        <v>11</v>
      </c>
      <c r="K7" s="116">
        <v>0</v>
      </c>
      <c r="L7" s="55">
        <v>7</v>
      </c>
      <c r="M7" s="55">
        <v>9</v>
      </c>
      <c r="N7" s="55">
        <v>11</v>
      </c>
      <c r="O7" s="116">
        <v>0</v>
      </c>
      <c r="P7" s="55">
        <v>7</v>
      </c>
      <c r="Q7" s="55">
        <v>9</v>
      </c>
      <c r="R7" s="55">
        <v>11</v>
      </c>
    </row>
    <row r="8" spans="2:20">
      <c r="B8" s="55" t="s">
        <v>94</v>
      </c>
      <c r="C8" s="55">
        <v>0</v>
      </c>
      <c r="D8" s="55">
        <v>7</v>
      </c>
      <c r="E8" s="55">
        <v>9</v>
      </c>
      <c r="F8" s="116">
        <v>11</v>
      </c>
      <c r="G8" s="55">
        <v>0</v>
      </c>
      <c r="H8" s="55">
        <v>7</v>
      </c>
      <c r="I8" s="55">
        <v>9</v>
      </c>
      <c r="J8" s="116">
        <v>11</v>
      </c>
      <c r="K8" s="116">
        <v>0</v>
      </c>
      <c r="L8" s="55">
        <v>7</v>
      </c>
      <c r="M8" s="55">
        <v>9</v>
      </c>
      <c r="N8" s="55">
        <v>11</v>
      </c>
      <c r="O8" s="116">
        <v>0</v>
      </c>
      <c r="P8" s="55">
        <v>7</v>
      </c>
      <c r="Q8" s="55">
        <v>9</v>
      </c>
      <c r="R8" s="55">
        <v>11</v>
      </c>
    </row>
    <row r="9" spans="2:20">
      <c r="B9" s="115" t="s">
        <v>93</v>
      </c>
      <c r="C9" s="115">
        <v>0</v>
      </c>
      <c r="D9" s="115">
        <v>7</v>
      </c>
      <c r="E9" s="115">
        <v>9</v>
      </c>
      <c r="F9" s="115">
        <v>11</v>
      </c>
      <c r="G9" s="115">
        <v>0</v>
      </c>
      <c r="H9" s="115">
        <v>7</v>
      </c>
      <c r="I9" s="115">
        <v>9</v>
      </c>
      <c r="J9" s="115">
        <v>11</v>
      </c>
      <c r="K9" s="115">
        <v>0</v>
      </c>
      <c r="L9" s="115">
        <v>7</v>
      </c>
      <c r="M9" s="115">
        <v>9</v>
      </c>
      <c r="N9" s="115">
        <v>11</v>
      </c>
      <c r="O9" s="115">
        <v>0</v>
      </c>
      <c r="P9" s="115">
        <v>7</v>
      </c>
      <c r="Q9" s="115">
        <v>9</v>
      </c>
      <c r="R9" s="115">
        <v>11</v>
      </c>
    </row>
    <row r="10" spans="2:20">
      <c r="B10" s="55" t="s">
        <v>57</v>
      </c>
      <c r="C10" s="55">
        <v>0</v>
      </c>
      <c r="D10" s="55">
        <v>7</v>
      </c>
      <c r="E10" s="55">
        <v>9</v>
      </c>
      <c r="F10" s="116">
        <v>11</v>
      </c>
      <c r="G10" s="55">
        <v>0</v>
      </c>
      <c r="H10" s="55">
        <v>7</v>
      </c>
      <c r="I10" s="55">
        <v>9</v>
      </c>
      <c r="J10" s="116">
        <v>11</v>
      </c>
      <c r="K10" s="116">
        <v>0</v>
      </c>
      <c r="L10" s="55">
        <v>7</v>
      </c>
      <c r="M10" s="55">
        <v>9</v>
      </c>
      <c r="N10" s="55">
        <v>11</v>
      </c>
      <c r="O10" s="116">
        <v>0</v>
      </c>
      <c r="P10" s="55">
        <v>7</v>
      </c>
      <c r="Q10" s="55">
        <v>9</v>
      </c>
      <c r="R10" s="55">
        <v>11</v>
      </c>
    </row>
    <row r="11" spans="2:20">
      <c r="B11" s="55" t="s">
        <v>58</v>
      </c>
      <c r="C11" s="55">
        <v>0</v>
      </c>
      <c r="D11" s="55">
        <v>7</v>
      </c>
      <c r="E11" s="55">
        <v>9</v>
      </c>
      <c r="F11" s="116">
        <v>11</v>
      </c>
      <c r="G11" s="55">
        <v>0</v>
      </c>
      <c r="H11" s="55">
        <v>7</v>
      </c>
      <c r="I11" s="55">
        <v>9</v>
      </c>
      <c r="J11" s="116">
        <v>11</v>
      </c>
      <c r="K11" s="116">
        <v>0</v>
      </c>
      <c r="L11" s="55">
        <v>7</v>
      </c>
      <c r="M11" s="55">
        <v>9</v>
      </c>
      <c r="N11" s="55">
        <v>11</v>
      </c>
      <c r="O11" s="116">
        <v>0</v>
      </c>
      <c r="P11" s="55">
        <v>7</v>
      </c>
      <c r="Q11" s="55">
        <v>9</v>
      </c>
      <c r="R11" s="55">
        <v>11</v>
      </c>
      <c r="T11" s="56"/>
    </row>
    <row r="12" spans="2:20">
      <c r="C12" s="1" t="s">
        <v>95</v>
      </c>
    </row>
    <row r="13" spans="2:20">
      <c r="C13" s="1" t="s">
        <v>96</v>
      </c>
    </row>
    <row r="14" spans="2:20">
      <c r="B14" s="77" t="s">
        <v>164</v>
      </c>
      <c r="C14" s="78"/>
      <c r="D14" s="80"/>
      <c r="E14" s="80"/>
      <c r="F14" s="80"/>
      <c r="G14" s="80"/>
      <c r="H14" s="80"/>
      <c r="I14" s="80"/>
      <c r="J14" s="80"/>
      <c r="K14" s="80"/>
      <c r="L14" s="80"/>
      <c r="M14" s="80"/>
      <c r="N14" s="80"/>
      <c r="O14" s="80"/>
      <c r="P14" s="80"/>
      <c r="Q14" s="80"/>
      <c r="R14" s="80"/>
    </row>
    <row r="15" spans="2:20">
      <c r="B15" s="77" t="s">
        <v>165</v>
      </c>
      <c r="C15" s="78"/>
      <c r="D15" s="80"/>
      <c r="E15" s="80"/>
      <c r="F15" s="80"/>
      <c r="G15" s="80"/>
      <c r="H15" s="80"/>
      <c r="I15" s="80"/>
      <c r="J15" s="80"/>
      <c r="K15" s="80"/>
      <c r="L15" s="80"/>
      <c r="M15" s="80"/>
      <c r="N15" s="80"/>
      <c r="O15" s="80"/>
      <c r="P15" s="80"/>
      <c r="Q15" s="80"/>
      <c r="R15" s="161">
        <f>(88/176)*10</f>
        <v>5</v>
      </c>
    </row>
    <row r="16" spans="2:20">
      <c r="B16" s="2"/>
      <c r="C16" s="1"/>
    </row>
    <row r="17" spans="2:22">
      <c r="B17" s="48" t="s">
        <v>27</v>
      </c>
    </row>
    <row r="18" spans="2:22" ht="32.25" customHeight="1">
      <c r="B18" s="50"/>
      <c r="C18" s="225" t="s">
        <v>115</v>
      </c>
      <c r="D18" s="225"/>
      <c r="E18" s="225"/>
      <c r="F18" s="225"/>
      <c r="G18" s="225" t="s">
        <v>85</v>
      </c>
      <c r="H18" s="225"/>
      <c r="I18" s="225"/>
      <c r="J18" s="225"/>
      <c r="K18" s="225" t="s">
        <v>86</v>
      </c>
      <c r="L18" s="226"/>
      <c r="M18" s="226"/>
      <c r="N18" s="226"/>
      <c r="O18" s="226" t="s">
        <v>87</v>
      </c>
      <c r="P18" s="226"/>
      <c r="Q18" s="226"/>
      <c r="R18" s="226"/>
    </row>
    <row r="19" spans="2:22">
      <c r="B19" s="50"/>
      <c r="C19" s="222" t="s">
        <v>88</v>
      </c>
      <c r="D19" s="222"/>
      <c r="E19" s="222"/>
      <c r="F19" s="222"/>
      <c r="G19" s="222" t="s">
        <v>88</v>
      </c>
      <c r="H19" s="222"/>
      <c r="I19" s="222"/>
      <c r="J19" s="222"/>
      <c r="K19" s="222" t="s">
        <v>88</v>
      </c>
      <c r="L19" s="222"/>
      <c r="M19" s="222"/>
      <c r="N19" s="222"/>
      <c r="O19" s="222" t="s">
        <v>88</v>
      </c>
      <c r="P19" s="222"/>
      <c r="Q19" s="222"/>
      <c r="R19" s="222"/>
    </row>
    <row r="20" spans="2:22" ht="36">
      <c r="B20" s="57"/>
      <c r="C20" s="58" t="s">
        <v>14</v>
      </c>
      <c r="D20" s="58" t="s">
        <v>15</v>
      </c>
      <c r="E20" s="58" t="s">
        <v>16</v>
      </c>
      <c r="F20" s="59" t="s">
        <v>17</v>
      </c>
      <c r="G20" s="58" t="s">
        <v>14</v>
      </c>
      <c r="H20" s="58" t="s">
        <v>15</v>
      </c>
      <c r="I20" s="58" t="s">
        <v>16</v>
      </c>
      <c r="J20" s="59" t="s">
        <v>17</v>
      </c>
      <c r="K20" s="58" t="s">
        <v>14</v>
      </c>
      <c r="L20" s="58" t="s">
        <v>15</v>
      </c>
      <c r="M20" s="58" t="s">
        <v>16</v>
      </c>
      <c r="N20" s="59" t="s">
        <v>17</v>
      </c>
      <c r="O20" s="58" t="s">
        <v>14</v>
      </c>
      <c r="P20" s="58" t="s">
        <v>15</v>
      </c>
      <c r="Q20" s="58" t="s">
        <v>16</v>
      </c>
      <c r="R20" s="59" t="s">
        <v>17</v>
      </c>
    </row>
    <row r="21" spans="2:22">
      <c r="B21" s="55" t="s">
        <v>97</v>
      </c>
      <c r="C21" s="222" t="s">
        <v>53</v>
      </c>
      <c r="D21" s="222"/>
      <c r="E21" s="222"/>
      <c r="F21" s="222"/>
      <c r="G21" s="222" t="s">
        <v>53</v>
      </c>
      <c r="H21" s="222"/>
      <c r="I21" s="222"/>
      <c r="J21" s="222"/>
      <c r="K21" s="222" t="s">
        <v>53</v>
      </c>
      <c r="L21" s="222"/>
      <c r="M21" s="222"/>
      <c r="N21" s="222"/>
      <c r="O21" s="222" t="s">
        <v>53</v>
      </c>
      <c r="P21" s="222"/>
      <c r="Q21" s="222"/>
      <c r="R21" s="222"/>
    </row>
    <row r="22" spans="2:22">
      <c r="B22" s="55" t="s">
        <v>75</v>
      </c>
      <c r="C22" s="55">
        <v>0</v>
      </c>
      <c r="D22" s="55">
        <v>7</v>
      </c>
      <c r="E22" s="55">
        <v>9</v>
      </c>
      <c r="F22" s="116">
        <v>11</v>
      </c>
      <c r="G22" s="55">
        <v>0</v>
      </c>
      <c r="H22" s="55">
        <v>7</v>
      </c>
      <c r="I22" s="55">
        <v>9</v>
      </c>
      <c r="J22" s="116">
        <v>11</v>
      </c>
      <c r="K22" s="116">
        <v>0</v>
      </c>
      <c r="L22" s="55">
        <v>7</v>
      </c>
      <c r="M22" s="55">
        <v>9</v>
      </c>
      <c r="N22" s="55">
        <v>11</v>
      </c>
      <c r="O22" s="116">
        <v>0</v>
      </c>
      <c r="P22" s="55">
        <v>7</v>
      </c>
      <c r="Q22" s="55">
        <v>9</v>
      </c>
      <c r="R22" s="55">
        <v>11</v>
      </c>
    </row>
    <row r="23" spans="2:22">
      <c r="B23" s="55" t="s">
        <v>98</v>
      </c>
      <c r="C23" s="55">
        <v>0</v>
      </c>
      <c r="D23" s="55">
        <v>7</v>
      </c>
      <c r="E23" s="55">
        <v>9</v>
      </c>
      <c r="F23" s="116">
        <v>11</v>
      </c>
      <c r="G23" s="55">
        <v>0</v>
      </c>
      <c r="H23" s="55">
        <v>7</v>
      </c>
      <c r="I23" s="55">
        <v>9</v>
      </c>
      <c r="J23" s="116">
        <v>11</v>
      </c>
      <c r="K23" s="116">
        <v>0</v>
      </c>
      <c r="L23" s="55">
        <v>7</v>
      </c>
      <c r="M23" s="55">
        <v>9</v>
      </c>
      <c r="N23" s="55">
        <v>11</v>
      </c>
      <c r="O23" s="116">
        <v>0</v>
      </c>
      <c r="P23" s="55">
        <v>7</v>
      </c>
      <c r="Q23" s="55">
        <v>9</v>
      </c>
      <c r="R23" s="55">
        <v>11</v>
      </c>
    </row>
    <row r="24" spans="2:22">
      <c r="B24" s="55" t="s">
        <v>99</v>
      </c>
      <c r="C24" s="55">
        <v>0</v>
      </c>
      <c r="D24" s="55">
        <v>7</v>
      </c>
      <c r="E24" s="55">
        <v>9</v>
      </c>
      <c r="F24" s="116">
        <v>11</v>
      </c>
      <c r="G24" s="55">
        <v>0</v>
      </c>
      <c r="H24" s="55">
        <v>7</v>
      </c>
      <c r="I24" s="55">
        <v>9</v>
      </c>
      <c r="J24" s="116">
        <v>11</v>
      </c>
      <c r="K24" s="116">
        <v>0</v>
      </c>
      <c r="L24" s="55">
        <v>7</v>
      </c>
      <c r="M24" s="55">
        <v>9</v>
      </c>
      <c r="N24" s="55">
        <v>11</v>
      </c>
      <c r="O24" s="116">
        <v>0</v>
      </c>
      <c r="P24" s="55">
        <v>7</v>
      </c>
      <c r="Q24" s="55">
        <v>9</v>
      </c>
      <c r="R24" s="55">
        <v>11</v>
      </c>
    </row>
    <row r="25" spans="2:22">
      <c r="B25" s="55" t="s">
        <v>100</v>
      </c>
      <c r="C25" s="55">
        <v>0</v>
      </c>
      <c r="D25" s="55">
        <v>7</v>
      </c>
      <c r="E25" s="55">
        <v>9</v>
      </c>
      <c r="F25" s="116">
        <v>11</v>
      </c>
      <c r="G25" s="55">
        <v>0</v>
      </c>
      <c r="H25" s="55">
        <v>7</v>
      </c>
      <c r="I25" s="55">
        <v>9</v>
      </c>
      <c r="J25" s="116">
        <v>11</v>
      </c>
      <c r="K25" s="116">
        <v>0</v>
      </c>
      <c r="L25" s="55">
        <v>7</v>
      </c>
      <c r="M25" s="55">
        <v>9</v>
      </c>
      <c r="N25" s="55">
        <v>11</v>
      </c>
      <c r="O25" s="116">
        <v>0</v>
      </c>
      <c r="P25" s="55">
        <v>7</v>
      </c>
      <c r="Q25" s="55">
        <v>9</v>
      </c>
      <c r="R25" s="55">
        <v>11</v>
      </c>
    </row>
    <row r="26" spans="2:22">
      <c r="B26" s="55" t="s">
        <v>101</v>
      </c>
      <c r="C26" s="55">
        <v>0</v>
      </c>
      <c r="D26" s="55">
        <v>7</v>
      </c>
      <c r="E26" s="55">
        <v>9</v>
      </c>
      <c r="F26" s="116">
        <v>11</v>
      </c>
      <c r="G26" s="55">
        <v>0</v>
      </c>
      <c r="H26" s="55">
        <v>7</v>
      </c>
      <c r="I26" s="55">
        <v>9</v>
      </c>
      <c r="J26" s="116">
        <v>11</v>
      </c>
      <c r="K26" s="116">
        <v>0</v>
      </c>
      <c r="L26" s="55">
        <v>7</v>
      </c>
      <c r="M26" s="55">
        <v>9</v>
      </c>
      <c r="N26" s="55">
        <v>11</v>
      </c>
      <c r="O26" s="116">
        <v>0</v>
      </c>
      <c r="P26" s="55">
        <v>7</v>
      </c>
      <c r="Q26" s="55">
        <v>9</v>
      </c>
      <c r="R26" s="55">
        <v>11</v>
      </c>
    </row>
    <row r="27" spans="2:22">
      <c r="B27" s="55" t="s">
        <v>102</v>
      </c>
      <c r="C27" s="55">
        <v>0</v>
      </c>
      <c r="D27" s="55">
        <v>7</v>
      </c>
      <c r="E27" s="55">
        <v>9</v>
      </c>
      <c r="F27" s="116">
        <v>11</v>
      </c>
      <c r="G27" s="55">
        <v>0</v>
      </c>
      <c r="H27" s="55">
        <v>7</v>
      </c>
      <c r="I27" s="55">
        <v>9</v>
      </c>
      <c r="J27" s="116">
        <v>11</v>
      </c>
      <c r="K27" s="116">
        <v>0</v>
      </c>
      <c r="L27" s="55">
        <v>7</v>
      </c>
      <c r="M27" s="55">
        <v>9</v>
      </c>
      <c r="N27" s="55">
        <v>11</v>
      </c>
      <c r="O27" s="116">
        <v>0</v>
      </c>
      <c r="P27" s="55">
        <v>7</v>
      </c>
      <c r="Q27" s="55">
        <v>9</v>
      </c>
      <c r="R27" s="55">
        <v>11</v>
      </c>
      <c r="T27" s="56"/>
      <c r="V27" s="56"/>
    </row>
    <row r="28" spans="2:22">
      <c r="B28" s="60"/>
      <c r="C28" s="1" t="s">
        <v>103</v>
      </c>
      <c r="D28" s="60"/>
      <c r="E28" s="60"/>
      <c r="F28" s="60"/>
      <c r="G28" s="60"/>
      <c r="H28" s="60"/>
      <c r="I28" s="60"/>
      <c r="J28" s="60"/>
      <c r="K28" s="60"/>
      <c r="L28" s="60"/>
      <c r="M28" s="60"/>
      <c r="N28" s="60"/>
      <c r="O28" s="60"/>
      <c r="P28" s="60"/>
      <c r="Q28" s="60"/>
      <c r="R28" s="60"/>
      <c r="S28" s="60"/>
    </row>
    <row r="29" spans="2:22">
      <c r="B29" s="60"/>
      <c r="C29" s="1" t="s">
        <v>104</v>
      </c>
      <c r="D29" s="60"/>
      <c r="E29" s="60"/>
      <c r="F29" s="60"/>
      <c r="G29" s="60"/>
      <c r="H29" s="60"/>
      <c r="I29" s="60"/>
      <c r="J29" s="60"/>
      <c r="K29" s="60"/>
      <c r="L29" s="60"/>
      <c r="M29" s="60"/>
      <c r="N29" s="60"/>
      <c r="O29" s="60"/>
      <c r="P29" s="60"/>
      <c r="Q29" s="60"/>
      <c r="R29" s="60"/>
      <c r="S29" s="60"/>
    </row>
    <row r="30" spans="2:22">
      <c r="B30" s="60"/>
      <c r="C30" s="1" t="s">
        <v>116</v>
      </c>
      <c r="D30" s="60"/>
      <c r="E30" s="60"/>
      <c r="F30" s="60"/>
      <c r="G30" s="60"/>
      <c r="H30" s="60"/>
      <c r="I30" s="60"/>
      <c r="J30" s="60"/>
      <c r="K30" s="60"/>
      <c r="L30" s="60"/>
      <c r="M30" s="60"/>
      <c r="N30" s="60"/>
      <c r="O30" s="60"/>
      <c r="P30" s="60"/>
      <c r="Q30" s="60"/>
      <c r="R30" s="60"/>
      <c r="S30" s="60"/>
    </row>
    <row r="31" spans="2:22">
      <c r="B31" s="77" t="s">
        <v>162</v>
      </c>
      <c r="C31" s="79"/>
      <c r="D31" s="79"/>
      <c r="E31" s="79"/>
      <c r="F31" s="79"/>
      <c r="G31" s="79"/>
      <c r="H31" s="79"/>
      <c r="I31" s="79"/>
      <c r="J31" s="79"/>
      <c r="K31" s="79"/>
      <c r="L31" s="79"/>
      <c r="M31" s="79"/>
      <c r="N31" s="79"/>
      <c r="O31" s="79"/>
      <c r="P31" s="79"/>
      <c r="Q31" s="79"/>
      <c r="R31" s="79"/>
      <c r="S31" s="60"/>
    </row>
    <row r="32" spans="2:22">
      <c r="B32" s="77" t="s">
        <v>163</v>
      </c>
      <c r="C32" s="80"/>
      <c r="D32" s="80"/>
      <c r="E32" s="80"/>
      <c r="F32" s="80"/>
      <c r="G32" s="80"/>
      <c r="H32" s="80"/>
      <c r="I32" s="80"/>
      <c r="J32" s="80"/>
      <c r="K32" s="80"/>
      <c r="L32" s="80"/>
      <c r="M32" s="80"/>
      <c r="N32" s="80"/>
      <c r="O32" s="80"/>
      <c r="P32" s="80"/>
      <c r="Q32" s="80"/>
      <c r="R32" s="161">
        <f>(132/264)*10</f>
        <v>5</v>
      </c>
    </row>
    <row r="33" spans="2:22">
      <c r="B33" s="2"/>
    </row>
    <row r="34" spans="2:22">
      <c r="B34" s="48" t="s">
        <v>28</v>
      </c>
    </row>
    <row r="35" spans="2:22" ht="30" customHeight="1">
      <c r="B35" s="50"/>
      <c r="C35" s="225" t="s">
        <v>115</v>
      </c>
      <c r="D35" s="225"/>
      <c r="E35" s="225"/>
      <c r="F35" s="225"/>
      <c r="G35" s="225" t="s">
        <v>85</v>
      </c>
      <c r="H35" s="225"/>
      <c r="I35" s="225"/>
      <c r="J35" s="225"/>
      <c r="K35" s="225" t="s">
        <v>86</v>
      </c>
      <c r="L35" s="226"/>
      <c r="M35" s="226"/>
      <c r="N35" s="226"/>
      <c r="O35" s="226" t="s">
        <v>87</v>
      </c>
      <c r="P35" s="226"/>
      <c r="Q35" s="226"/>
      <c r="R35" s="226"/>
    </row>
    <row r="36" spans="2:22">
      <c r="B36" s="50"/>
      <c r="C36" s="222" t="s">
        <v>106</v>
      </c>
      <c r="D36" s="222"/>
      <c r="E36" s="222"/>
      <c r="F36" s="222"/>
      <c r="G36" s="222" t="s">
        <v>106</v>
      </c>
      <c r="H36" s="222"/>
      <c r="I36" s="222"/>
      <c r="J36" s="222"/>
      <c r="K36" s="222" t="s">
        <v>105</v>
      </c>
      <c r="L36" s="222"/>
      <c r="M36" s="222"/>
      <c r="N36" s="222"/>
      <c r="O36" s="222" t="s">
        <v>105</v>
      </c>
      <c r="P36" s="222"/>
      <c r="Q36" s="222"/>
      <c r="R36" s="222"/>
    </row>
    <row r="37" spans="2:22" ht="36">
      <c r="B37" s="57"/>
      <c r="C37" s="59" t="s">
        <v>18</v>
      </c>
      <c r="D37" s="58" t="s">
        <v>19</v>
      </c>
      <c r="E37" s="58" t="s">
        <v>20</v>
      </c>
      <c r="F37" s="58" t="s">
        <v>21</v>
      </c>
      <c r="G37" s="59" t="s">
        <v>18</v>
      </c>
      <c r="H37" s="58" t="s">
        <v>19</v>
      </c>
      <c r="I37" s="58" t="s">
        <v>20</v>
      </c>
      <c r="J37" s="58" t="s">
        <v>21</v>
      </c>
      <c r="K37" s="59" t="s">
        <v>18</v>
      </c>
      <c r="L37" s="58" t="s">
        <v>19</v>
      </c>
      <c r="M37" s="58" t="s">
        <v>20</v>
      </c>
      <c r="N37" s="58" t="s">
        <v>21</v>
      </c>
      <c r="O37" s="59" t="s">
        <v>18</v>
      </c>
      <c r="P37" s="58" t="s">
        <v>19</v>
      </c>
      <c r="Q37" s="58" t="s">
        <v>20</v>
      </c>
      <c r="R37" s="58" t="s">
        <v>21</v>
      </c>
    </row>
    <row r="38" spans="2:22">
      <c r="B38" s="55" t="s">
        <v>67</v>
      </c>
      <c r="C38" s="222" t="s">
        <v>53</v>
      </c>
      <c r="D38" s="222"/>
      <c r="E38" s="222"/>
      <c r="F38" s="222"/>
      <c r="G38" s="222" t="s">
        <v>53</v>
      </c>
      <c r="H38" s="222"/>
      <c r="I38" s="222"/>
      <c r="J38" s="222"/>
      <c r="K38" s="222" t="s">
        <v>53</v>
      </c>
      <c r="L38" s="222"/>
      <c r="M38" s="222"/>
      <c r="N38" s="222"/>
      <c r="O38" s="222" t="s">
        <v>53</v>
      </c>
      <c r="P38" s="222"/>
      <c r="Q38" s="222"/>
      <c r="R38" s="222"/>
    </row>
    <row r="39" spans="2:22">
      <c r="B39" s="55" t="s">
        <v>68</v>
      </c>
      <c r="C39" s="55">
        <v>0</v>
      </c>
      <c r="D39" s="55">
        <v>1</v>
      </c>
      <c r="E39" s="55">
        <v>2</v>
      </c>
      <c r="F39" s="116">
        <v>3</v>
      </c>
      <c r="G39" s="55">
        <v>0</v>
      </c>
      <c r="H39" s="55">
        <v>1</v>
      </c>
      <c r="I39" s="55">
        <v>2</v>
      </c>
      <c r="J39" s="116">
        <v>3</v>
      </c>
      <c r="K39" s="116">
        <v>0</v>
      </c>
      <c r="L39" s="55">
        <v>1</v>
      </c>
      <c r="M39" s="55">
        <v>2</v>
      </c>
      <c r="N39" s="55">
        <v>3</v>
      </c>
      <c r="O39" s="116">
        <v>0</v>
      </c>
      <c r="P39" s="55">
        <v>1</v>
      </c>
      <c r="Q39" s="55">
        <v>2</v>
      </c>
      <c r="R39" s="55">
        <v>3</v>
      </c>
    </row>
    <row r="40" spans="2:22">
      <c r="B40" s="55" t="s">
        <v>107</v>
      </c>
      <c r="C40" s="55">
        <v>0</v>
      </c>
      <c r="D40" s="55">
        <v>1</v>
      </c>
      <c r="E40" s="55">
        <v>2</v>
      </c>
      <c r="F40" s="116">
        <v>3</v>
      </c>
      <c r="G40" s="55">
        <v>0</v>
      </c>
      <c r="H40" s="55">
        <v>1</v>
      </c>
      <c r="I40" s="55">
        <v>2</v>
      </c>
      <c r="J40" s="116">
        <v>3</v>
      </c>
      <c r="K40" s="116">
        <v>0</v>
      </c>
      <c r="L40" s="55">
        <v>1</v>
      </c>
      <c r="M40" s="55">
        <v>2</v>
      </c>
      <c r="N40" s="55">
        <v>3</v>
      </c>
      <c r="O40" s="116">
        <v>0</v>
      </c>
      <c r="P40" s="55">
        <v>1</v>
      </c>
      <c r="Q40" s="55">
        <v>2</v>
      </c>
      <c r="R40" s="55">
        <v>3</v>
      </c>
    </row>
    <row r="41" spans="2:22">
      <c r="B41" s="115" t="s">
        <v>108</v>
      </c>
      <c r="C41" s="115">
        <v>0</v>
      </c>
      <c r="D41" s="115">
        <v>1</v>
      </c>
      <c r="E41" s="115">
        <v>2</v>
      </c>
      <c r="F41" s="115">
        <v>3</v>
      </c>
      <c r="G41" s="115">
        <v>0</v>
      </c>
      <c r="H41" s="115">
        <v>1</v>
      </c>
      <c r="I41" s="115">
        <v>2</v>
      </c>
      <c r="J41" s="115">
        <v>3</v>
      </c>
      <c r="K41" s="115">
        <v>0</v>
      </c>
      <c r="L41" s="115">
        <v>1</v>
      </c>
      <c r="M41" s="115">
        <v>2</v>
      </c>
      <c r="N41" s="115">
        <v>3</v>
      </c>
      <c r="O41" s="115">
        <v>0</v>
      </c>
      <c r="P41" s="115">
        <v>1</v>
      </c>
      <c r="Q41" s="115">
        <v>2</v>
      </c>
      <c r="R41" s="115">
        <v>3</v>
      </c>
    </row>
    <row r="42" spans="2:22">
      <c r="B42" s="55" t="s">
        <v>57</v>
      </c>
      <c r="C42" s="55">
        <v>0</v>
      </c>
      <c r="D42" s="55">
        <v>1</v>
      </c>
      <c r="E42" s="55">
        <v>2</v>
      </c>
      <c r="F42" s="116">
        <v>3</v>
      </c>
      <c r="G42" s="55">
        <v>0</v>
      </c>
      <c r="H42" s="55">
        <v>1</v>
      </c>
      <c r="I42" s="55">
        <v>2</v>
      </c>
      <c r="J42" s="116">
        <v>3</v>
      </c>
      <c r="K42" s="116">
        <v>0</v>
      </c>
      <c r="L42" s="55">
        <v>1</v>
      </c>
      <c r="M42" s="55">
        <v>2</v>
      </c>
      <c r="N42" s="55">
        <v>3</v>
      </c>
      <c r="O42" s="116">
        <v>0</v>
      </c>
      <c r="P42" s="55">
        <v>1</v>
      </c>
      <c r="Q42" s="55">
        <v>2</v>
      </c>
      <c r="R42" s="55">
        <v>3</v>
      </c>
    </row>
    <row r="43" spans="2:22">
      <c r="B43" s="55" t="s">
        <v>58</v>
      </c>
      <c r="C43" s="55">
        <v>0</v>
      </c>
      <c r="D43" s="55">
        <v>1</v>
      </c>
      <c r="E43" s="55">
        <v>2</v>
      </c>
      <c r="F43" s="116">
        <v>3</v>
      </c>
      <c r="G43" s="55">
        <v>0</v>
      </c>
      <c r="H43" s="55">
        <v>1</v>
      </c>
      <c r="I43" s="55">
        <v>2</v>
      </c>
      <c r="J43" s="116">
        <v>3</v>
      </c>
      <c r="K43" s="116">
        <v>0</v>
      </c>
      <c r="L43" s="55">
        <v>1</v>
      </c>
      <c r="M43" s="55">
        <v>2</v>
      </c>
      <c r="N43" s="55">
        <v>3</v>
      </c>
      <c r="O43" s="116">
        <v>0</v>
      </c>
      <c r="P43" s="55">
        <v>1</v>
      </c>
      <c r="Q43" s="55">
        <v>2</v>
      </c>
      <c r="R43" s="55">
        <v>3</v>
      </c>
      <c r="T43" s="56"/>
      <c r="V43" s="56"/>
    </row>
    <row r="44" spans="2:22">
      <c r="B44" s="60"/>
      <c r="C44" s="1" t="s">
        <v>109</v>
      </c>
      <c r="D44" s="60"/>
      <c r="E44" s="60"/>
      <c r="F44" s="60"/>
      <c r="G44" s="60"/>
      <c r="H44" s="60"/>
      <c r="I44" s="60"/>
      <c r="J44" s="60"/>
      <c r="K44" s="60"/>
      <c r="L44" s="60"/>
      <c r="M44" s="60"/>
      <c r="N44" s="60"/>
      <c r="O44" s="60"/>
      <c r="P44" s="60"/>
      <c r="Q44" s="60"/>
      <c r="R44" s="60"/>
      <c r="S44" s="60"/>
    </row>
    <row r="45" spans="2:22">
      <c r="B45" s="60"/>
      <c r="C45" s="1" t="s">
        <v>110</v>
      </c>
      <c r="D45" s="60"/>
      <c r="E45" s="60"/>
      <c r="F45" s="60"/>
      <c r="G45" s="60"/>
      <c r="H45" s="60"/>
      <c r="I45" s="60"/>
      <c r="J45" s="60"/>
      <c r="K45" s="60"/>
      <c r="L45" s="60"/>
      <c r="M45" s="60"/>
      <c r="N45" s="60"/>
      <c r="O45" s="60"/>
      <c r="P45" s="60"/>
      <c r="Q45" s="60"/>
      <c r="R45" s="60"/>
      <c r="S45" s="60"/>
    </row>
    <row r="46" spans="2:22">
      <c r="C46" s="1" t="s">
        <v>111</v>
      </c>
    </row>
    <row r="47" spans="2:22">
      <c r="B47" s="77" t="s">
        <v>160</v>
      </c>
      <c r="C47" s="78"/>
      <c r="D47" s="80"/>
      <c r="E47" s="80"/>
      <c r="F47" s="80"/>
      <c r="G47" s="80"/>
      <c r="H47" s="80"/>
      <c r="I47" s="80"/>
      <c r="J47" s="80"/>
      <c r="K47" s="80"/>
      <c r="L47" s="80"/>
      <c r="M47" s="80"/>
      <c r="N47" s="80"/>
      <c r="O47" s="80"/>
      <c r="P47" s="80"/>
      <c r="Q47" s="80"/>
      <c r="R47" s="80"/>
    </row>
    <row r="48" spans="2:22">
      <c r="B48" s="77" t="s">
        <v>161</v>
      </c>
      <c r="C48" s="80"/>
      <c r="D48" s="80"/>
      <c r="E48" s="80"/>
      <c r="F48" s="80"/>
      <c r="G48" s="80"/>
      <c r="H48" s="80"/>
      <c r="I48" s="80"/>
      <c r="J48" s="80"/>
      <c r="K48" s="80"/>
      <c r="L48" s="80"/>
      <c r="M48" s="80"/>
      <c r="N48" s="80"/>
      <c r="O48" s="80"/>
      <c r="P48" s="80"/>
      <c r="Q48" s="80"/>
      <c r="R48" s="161">
        <f>(24/48)*10</f>
        <v>5</v>
      </c>
    </row>
    <row r="49" spans="2:20">
      <c r="B49" s="2"/>
    </row>
    <row r="50" spans="2:20">
      <c r="B50" s="48" t="s">
        <v>29</v>
      </c>
    </row>
    <row r="51" spans="2:20" ht="30.75" customHeight="1">
      <c r="B51" s="223"/>
      <c r="C51" s="225" t="s">
        <v>115</v>
      </c>
      <c r="D51" s="225"/>
      <c r="E51" s="225"/>
      <c r="F51" s="225"/>
      <c r="G51" s="225" t="s">
        <v>85</v>
      </c>
      <c r="H51" s="225"/>
      <c r="I51" s="225"/>
      <c r="J51" s="225"/>
      <c r="K51" s="225" t="s">
        <v>86</v>
      </c>
      <c r="L51" s="226"/>
      <c r="M51" s="226"/>
      <c r="N51" s="226"/>
      <c r="O51" s="226" t="s">
        <v>87</v>
      </c>
      <c r="P51" s="226"/>
      <c r="Q51" s="226"/>
      <c r="R51" s="226"/>
    </row>
    <row r="52" spans="2:20">
      <c r="B52" s="223"/>
      <c r="C52" s="222" t="s">
        <v>106</v>
      </c>
      <c r="D52" s="222"/>
      <c r="E52" s="222"/>
      <c r="F52" s="222"/>
      <c r="G52" s="222" t="s">
        <v>106</v>
      </c>
      <c r="H52" s="222"/>
      <c r="I52" s="222"/>
      <c r="J52" s="222"/>
      <c r="K52" s="222" t="s">
        <v>105</v>
      </c>
      <c r="L52" s="222"/>
      <c r="M52" s="222"/>
      <c r="N52" s="222"/>
      <c r="O52" s="222" t="s">
        <v>105</v>
      </c>
      <c r="P52" s="222"/>
      <c r="Q52" s="222"/>
      <c r="R52" s="222"/>
    </row>
    <row r="53" spans="2:20" ht="36">
      <c r="B53" s="224"/>
      <c r="C53" s="59" t="s">
        <v>18</v>
      </c>
      <c r="D53" s="58" t="s">
        <v>19</v>
      </c>
      <c r="E53" s="58" t="s">
        <v>20</v>
      </c>
      <c r="F53" s="58" t="s">
        <v>21</v>
      </c>
      <c r="G53" s="59" t="s">
        <v>18</v>
      </c>
      <c r="H53" s="58" t="s">
        <v>19</v>
      </c>
      <c r="I53" s="58" t="s">
        <v>20</v>
      </c>
      <c r="J53" s="58" t="s">
        <v>21</v>
      </c>
      <c r="K53" s="59" t="s">
        <v>18</v>
      </c>
      <c r="L53" s="58" t="s">
        <v>19</v>
      </c>
      <c r="M53" s="58" t="s">
        <v>20</v>
      </c>
      <c r="N53" s="58" t="s">
        <v>21</v>
      </c>
      <c r="O53" s="59" t="s">
        <v>18</v>
      </c>
      <c r="P53" s="58" t="s">
        <v>19</v>
      </c>
      <c r="Q53" s="58" t="s">
        <v>20</v>
      </c>
      <c r="R53" s="58" t="s">
        <v>21</v>
      </c>
    </row>
    <row r="54" spans="2:20">
      <c r="B54" s="55" t="s">
        <v>97</v>
      </c>
      <c r="C54" s="222" t="s">
        <v>53</v>
      </c>
      <c r="D54" s="222"/>
      <c r="E54" s="222"/>
      <c r="F54" s="222"/>
      <c r="G54" s="222" t="s">
        <v>53</v>
      </c>
      <c r="H54" s="222"/>
      <c r="I54" s="222"/>
      <c r="J54" s="222"/>
      <c r="K54" s="222" t="s">
        <v>53</v>
      </c>
      <c r="L54" s="222"/>
      <c r="M54" s="222"/>
      <c r="N54" s="222"/>
      <c r="O54" s="222" t="s">
        <v>53</v>
      </c>
      <c r="P54" s="222"/>
      <c r="Q54" s="222"/>
      <c r="R54" s="222"/>
    </row>
    <row r="55" spans="2:20">
      <c r="B55" s="55" t="s">
        <v>75</v>
      </c>
      <c r="C55" s="55">
        <v>0</v>
      </c>
      <c r="D55" s="55">
        <v>1</v>
      </c>
      <c r="E55" s="55">
        <v>2</v>
      </c>
      <c r="F55" s="116">
        <v>3</v>
      </c>
      <c r="G55" s="55">
        <v>0</v>
      </c>
      <c r="H55" s="55">
        <v>1</v>
      </c>
      <c r="I55" s="55">
        <v>2</v>
      </c>
      <c r="J55" s="116">
        <v>3</v>
      </c>
      <c r="K55" s="116">
        <v>0</v>
      </c>
      <c r="L55" s="55">
        <v>1</v>
      </c>
      <c r="M55" s="55">
        <v>2</v>
      </c>
      <c r="N55" s="55">
        <v>3</v>
      </c>
      <c r="O55" s="116">
        <v>0</v>
      </c>
      <c r="P55" s="55">
        <v>1</v>
      </c>
      <c r="Q55" s="55">
        <v>2</v>
      </c>
      <c r="R55" s="55">
        <v>3</v>
      </c>
    </row>
    <row r="56" spans="2:20">
      <c r="B56" s="55" t="s">
        <v>112</v>
      </c>
      <c r="C56" s="55">
        <v>0</v>
      </c>
      <c r="D56" s="55">
        <v>1</v>
      </c>
      <c r="E56" s="55">
        <v>2</v>
      </c>
      <c r="F56" s="116">
        <v>3</v>
      </c>
      <c r="G56" s="55">
        <v>0</v>
      </c>
      <c r="H56" s="55">
        <v>1</v>
      </c>
      <c r="I56" s="55">
        <v>2</v>
      </c>
      <c r="J56" s="116">
        <v>3</v>
      </c>
      <c r="K56" s="116">
        <v>0</v>
      </c>
      <c r="L56" s="55">
        <v>1</v>
      </c>
      <c r="M56" s="55">
        <v>2</v>
      </c>
      <c r="N56" s="55">
        <v>3</v>
      </c>
      <c r="O56" s="116">
        <v>0</v>
      </c>
      <c r="P56" s="55">
        <v>1</v>
      </c>
      <c r="Q56" s="55">
        <v>2</v>
      </c>
      <c r="R56" s="55">
        <v>3</v>
      </c>
    </row>
    <row r="57" spans="2:20">
      <c r="B57" s="55" t="s">
        <v>113</v>
      </c>
      <c r="C57" s="55">
        <v>0</v>
      </c>
      <c r="D57" s="55">
        <v>1</v>
      </c>
      <c r="E57" s="55">
        <v>2</v>
      </c>
      <c r="F57" s="116">
        <v>3</v>
      </c>
      <c r="G57" s="55">
        <v>0</v>
      </c>
      <c r="H57" s="55">
        <v>1</v>
      </c>
      <c r="I57" s="55">
        <v>2</v>
      </c>
      <c r="J57" s="116">
        <v>3</v>
      </c>
      <c r="K57" s="116">
        <v>0</v>
      </c>
      <c r="L57" s="55">
        <v>1</v>
      </c>
      <c r="M57" s="55">
        <v>2</v>
      </c>
      <c r="N57" s="55">
        <v>3</v>
      </c>
      <c r="O57" s="116">
        <v>0</v>
      </c>
      <c r="P57" s="55">
        <v>1</v>
      </c>
      <c r="Q57" s="55">
        <v>2</v>
      </c>
      <c r="R57" s="55">
        <v>3</v>
      </c>
    </row>
    <row r="58" spans="2:20">
      <c r="B58" s="55" t="s">
        <v>100</v>
      </c>
      <c r="C58" s="55">
        <v>0</v>
      </c>
      <c r="D58" s="55">
        <v>1</v>
      </c>
      <c r="E58" s="55">
        <v>2</v>
      </c>
      <c r="F58" s="116">
        <v>3</v>
      </c>
      <c r="G58" s="55">
        <v>0</v>
      </c>
      <c r="H58" s="55">
        <v>1</v>
      </c>
      <c r="I58" s="55">
        <v>2</v>
      </c>
      <c r="J58" s="116">
        <v>3</v>
      </c>
      <c r="K58" s="116">
        <v>0</v>
      </c>
      <c r="L58" s="55">
        <v>1</v>
      </c>
      <c r="M58" s="55">
        <v>2</v>
      </c>
      <c r="N58" s="55">
        <v>3</v>
      </c>
      <c r="O58" s="116">
        <v>0</v>
      </c>
      <c r="P58" s="55">
        <v>1</v>
      </c>
      <c r="Q58" s="55">
        <v>2</v>
      </c>
      <c r="R58" s="55">
        <v>3</v>
      </c>
    </row>
    <row r="59" spans="2:20">
      <c r="B59" s="55" t="s">
        <v>101</v>
      </c>
      <c r="C59" s="55">
        <v>0</v>
      </c>
      <c r="D59" s="55">
        <v>1</v>
      </c>
      <c r="E59" s="55">
        <v>2</v>
      </c>
      <c r="F59" s="116">
        <v>3</v>
      </c>
      <c r="G59" s="55">
        <v>0</v>
      </c>
      <c r="H59" s="55">
        <v>1</v>
      </c>
      <c r="I59" s="55">
        <v>2</v>
      </c>
      <c r="J59" s="116">
        <v>3</v>
      </c>
      <c r="K59" s="116">
        <v>0</v>
      </c>
      <c r="L59" s="55">
        <v>1</v>
      </c>
      <c r="M59" s="55">
        <v>2</v>
      </c>
      <c r="N59" s="55">
        <v>3</v>
      </c>
      <c r="O59" s="116">
        <v>0</v>
      </c>
      <c r="P59" s="55">
        <v>1</v>
      </c>
      <c r="Q59" s="55">
        <v>2</v>
      </c>
      <c r="R59" s="55">
        <v>3</v>
      </c>
    </row>
    <row r="60" spans="2:20">
      <c r="B60" s="55" t="s">
        <v>114</v>
      </c>
      <c r="C60" s="55">
        <v>0</v>
      </c>
      <c r="D60" s="55">
        <v>1</v>
      </c>
      <c r="E60" s="55">
        <v>2</v>
      </c>
      <c r="F60" s="116">
        <v>3</v>
      </c>
      <c r="G60" s="55">
        <v>0</v>
      </c>
      <c r="H60" s="55">
        <v>1</v>
      </c>
      <c r="I60" s="55">
        <v>2</v>
      </c>
      <c r="J60" s="116">
        <v>3</v>
      </c>
      <c r="K60" s="116">
        <v>0</v>
      </c>
      <c r="L60" s="55">
        <v>1</v>
      </c>
      <c r="M60" s="55">
        <v>2</v>
      </c>
      <c r="N60" s="55">
        <v>3</v>
      </c>
      <c r="O60" s="116">
        <v>0</v>
      </c>
      <c r="P60" s="55">
        <v>1</v>
      </c>
      <c r="Q60" s="55">
        <v>2</v>
      </c>
      <c r="R60" s="55">
        <v>3</v>
      </c>
      <c r="T60" s="56"/>
    </row>
    <row r="61" spans="2:20">
      <c r="C61" s="1" t="s">
        <v>109</v>
      </c>
    </row>
    <row r="62" spans="2:20">
      <c r="C62" s="1" t="s">
        <v>117</v>
      </c>
    </row>
    <row r="63" spans="2:20">
      <c r="B63" s="77" t="s">
        <v>158</v>
      </c>
      <c r="C63" s="80"/>
      <c r="D63" s="80"/>
      <c r="E63" s="80"/>
      <c r="F63" s="80"/>
      <c r="G63" s="80"/>
      <c r="H63" s="80"/>
      <c r="I63" s="80"/>
      <c r="J63" s="80"/>
      <c r="K63" s="80"/>
      <c r="L63" s="80"/>
      <c r="M63" s="80"/>
      <c r="N63" s="80"/>
      <c r="O63" s="80"/>
      <c r="P63" s="80"/>
      <c r="Q63" s="80"/>
      <c r="R63" s="80"/>
    </row>
    <row r="64" spans="2:20">
      <c r="B64" s="77" t="s">
        <v>159</v>
      </c>
      <c r="C64" s="80"/>
      <c r="D64" s="80"/>
      <c r="E64" s="80"/>
      <c r="F64" s="80"/>
      <c r="G64" s="80"/>
      <c r="H64" s="80"/>
      <c r="I64" s="80"/>
      <c r="J64" s="80"/>
      <c r="K64" s="80"/>
      <c r="L64" s="80"/>
      <c r="M64" s="80"/>
      <c r="N64" s="80"/>
      <c r="O64" s="80"/>
      <c r="P64" s="80"/>
      <c r="Q64" s="80"/>
      <c r="R64" s="161">
        <f>(36/72)*10</f>
        <v>5</v>
      </c>
    </row>
  </sheetData>
  <mergeCells count="49">
    <mergeCell ref="C3:F3"/>
    <mergeCell ref="G3:J3"/>
    <mergeCell ref="K3:N3"/>
    <mergeCell ref="O3:R3"/>
    <mergeCell ref="C4:F4"/>
    <mergeCell ref="G4:J4"/>
    <mergeCell ref="K4:N4"/>
    <mergeCell ref="O4:R4"/>
    <mergeCell ref="C6:F6"/>
    <mergeCell ref="G6:J6"/>
    <mergeCell ref="K6:N6"/>
    <mergeCell ref="O6:R6"/>
    <mergeCell ref="C18:F18"/>
    <mergeCell ref="G18:J18"/>
    <mergeCell ref="K18:N18"/>
    <mergeCell ref="O18:R18"/>
    <mergeCell ref="C19:F19"/>
    <mergeCell ref="G19:J19"/>
    <mergeCell ref="K19:N19"/>
    <mergeCell ref="O19:R19"/>
    <mergeCell ref="C21:F21"/>
    <mergeCell ref="G21:J21"/>
    <mergeCell ref="K21:N21"/>
    <mergeCell ref="O21:R21"/>
    <mergeCell ref="C35:F35"/>
    <mergeCell ref="G35:J35"/>
    <mergeCell ref="K35:N35"/>
    <mergeCell ref="O35:R35"/>
    <mergeCell ref="C36:F36"/>
    <mergeCell ref="G36:J36"/>
    <mergeCell ref="K36:N36"/>
    <mergeCell ref="O36:R36"/>
    <mergeCell ref="B51:B53"/>
    <mergeCell ref="C51:F51"/>
    <mergeCell ref="G51:J51"/>
    <mergeCell ref="K51:N51"/>
    <mergeCell ref="O51:R51"/>
    <mergeCell ref="C52:F52"/>
    <mergeCell ref="G52:J52"/>
    <mergeCell ref="K52:N52"/>
    <mergeCell ref="O52:R52"/>
    <mergeCell ref="C54:F54"/>
    <mergeCell ref="G54:J54"/>
    <mergeCell ref="K54:N54"/>
    <mergeCell ref="O54:R54"/>
    <mergeCell ref="C38:F38"/>
    <mergeCell ref="G38:J38"/>
    <mergeCell ref="K38:N38"/>
    <mergeCell ref="O38:R38"/>
  </mergeCells>
  <phoneticPr fontId="1"/>
  <pageMargins left="0.7" right="0.7" top="0.75" bottom="0.75" header="0.3" footer="0.3"/>
  <pageSetup orientation="portrait" horizontalDpi="90" verticalDpi="90" r:id="rId1"/>
  <drawing r:id="rId2"/>
  <legacyDrawing r:id="rId3"/>
  <controls>
    <mc:AlternateContent xmlns:mc="http://schemas.openxmlformats.org/markup-compatibility/2006">
      <mc:Choice Requires="x14">
        <control shapeId="2049" r:id="rId4" name="FPMExcelClientSheetOptionstb1">
          <controlPr defaultSize="0" autoLine="0" autoPict="0" r:id="rId5">
            <anchor moveWithCells="1" sizeWithCells="1">
              <from>
                <xdr:col>0</xdr:col>
                <xdr:colOff>0</xdr:colOff>
                <xdr:row>0</xdr:row>
                <xdr:rowOff>0</xdr:rowOff>
              </from>
              <to>
                <xdr:col>1</xdr:col>
                <xdr:colOff>304800</xdr:colOff>
                <xdr:row>0</xdr:row>
                <xdr:rowOff>0</xdr:rowOff>
              </to>
            </anchor>
          </controlPr>
        </control>
      </mc:Choice>
      <mc:Fallback>
        <control shapeId="2049" r:id="rId4"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06BD-6B56-4C64-9A01-6EFA2FF87E89}">
  <sheetPr codeName="Sheet8"/>
  <dimension ref="B1:T18"/>
  <sheetViews>
    <sheetView zoomScaleNormal="100" workbookViewId="0">
      <selection activeCell="B3" sqref="B3"/>
    </sheetView>
  </sheetViews>
  <sheetFormatPr defaultColWidth="8.796875" defaultRowHeight="18"/>
  <cols>
    <col min="1" max="1" width="1.8984375" style="49" customWidth="1"/>
    <col min="2" max="2" width="7.5" style="49" customWidth="1"/>
    <col min="3" max="12" width="7.3984375" style="49" customWidth="1"/>
    <col min="13" max="13" width="9.8984375" style="49" customWidth="1"/>
    <col min="14" max="14" width="7.5" style="49" customWidth="1"/>
    <col min="15" max="18" width="7.3984375" style="49" customWidth="1"/>
    <col min="19" max="19" width="7" style="49" customWidth="1"/>
    <col min="20" max="21" width="8.796875" style="49"/>
    <col min="22" max="22" width="9.59765625" style="49" customWidth="1"/>
    <col min="23" max="16384" width="8.796875" style="49"/>
  </cols>
  <sheetData>
    <row r="1" spans="2:19">
      <c r="B1" s="61"/>
    </row>
    <row r="2" spans="2:19">
      <c r="B2" s="48" t="s">
        <v>118</v>
      </c>
    </row>
    <row r="3" spans="2:19">
      <c r="C3" s="49" t="s">
        <v>119</v>
      </c>
    </row>
    <row r="4" spans="2:19">
      <c r="C4" s="49" t="s">
        <v>127</v>
      </c>
      <c r="D4" s="49" t="s">
        <v>120</v>
      </c>
      <c r="Q4" s="49" t="s">
        <v>128</v>
      </c>
    </row>
    <row r="6" spans="2:19">
      <c r="C6" s="49" t="s">
        <v>121</v>
      </c>
    </row>
    <row r="7" spans="2:19">
      <c r="C7" s="49" t="s">
        <v>122</v>
      </c>
    </row>
    <row r="9" spans="2:19">
      <c r="C9" s="49" t="s">
        <v>129</v>
      </c>
    </row>
    <row r="10" spans="2:19">
      <c r="C10" s="49" t="s">
        <v>123</v>
      </c>
    </row>
    <row r="11" spans="2:19">
      <c r="C11" s="49" t="s">
        <v>124</v>
      </c>
    </row>
    <row r="12" spans="2:19">
      <c r="C12" s="49" t="s">
        <v>125</v>
      </c>
    </row>
    <row r="13" spans="2:19">
      <c r="C13" s="49" t="s">
        <v>126</v>
      </c>
    </row>
    <row r="15" spans="2:19" ht="33" customHeight="1">
      <c r="B15" s="62"/>
      <c r="C15" s="62"/>
      <c r="D15" s="62"/>
      <c r="E15" s="62"/>
      <c r="F15" s="62"/>
      <c r="G15" s="62"/>
      <c r="H15" s="62"/>
      <c r="I15" s="62"/>
      <c r="J15" s="62"/>
      <c r="K15" s="62"/>
      <c r="L15" s="62"/>
      <c r="M15" s="62"/>
      <c r="N15" s="62"/>
      <c r="O15" s="62"/>
      <c r="P15" s="62"/>
      <c r="Q15" s="62"/>
      <c r="R15" s="62"/>
      <c r="S15" s="62"/>
    </row>
    <row r="16" spans="2:19" ht="33" customHeight="1">
      <c r="B16" s="62"/>
      <c r="C16" s="62"/>
      <c r="D16" s="62"/>
      <c r="E16" s="62"/>
      <c r="F16" s="62"/>
      <c r="G16" s="62"/>
      <c r="H16" s="62"/>
      <c r="I16" s="62"/>
      <c r="J16" s="62"/>
      <c r="K16" s="62"/>
      <c r="L16" s="62"/>
      <c r="M16" s="62"/>
      <c r="N16" s="62"/>
      <c r="O16" s="62"/>
      <c r="P16" s="62"/>
      <c r="Q16" s="62"/>
      <c r="R16" s="62"/>
      <c r="S16" s="62"/>
    </row>
    <row r="18" spans="3:20">
      <c r="C18" s="80" t="s">
        <v>157</v>
      </c>
      <c r="D18" s="80"/>
      <c r="E18" s="80"/>
      <c r="F18" s="80"/>
      <c r="G18" s="80"/>
      <c r="H18" s="80"/>
      <c r="I18" s="80"/>
      <c r="J18" s="80"/>
      <c r="K18" s="80"/>
      <c r="L18" s="80"/>
      <c r="M18" s="80"/>
      <c r="N18" s="80"/>
      <c r="O18" s="80"/>
      <c r="P18" s="80"/>
      <c r="Q18" s="80"/>
      <c r="R18" s="80"/>
      <c r="S18" s="80"/>
      <c r="T18" s="86">
        <v>0</v>
      </c>
    </row>
  </sheetData>
  <phoneticPr fontId="1"/>
  <pageMargins left="0.7" right="0.7" top="0.75" bottom="0.75" header="0.3" footer="0.3"/>
  <pageSetup orientation="portrait" horizontalDpi="90" verticalDpi="90" r:id="rId1"/>
  <drawing r:id="rId2"/>
  <legacyDrawing r:id="rId3"/>
  <controls>
    <mc:AlternateContent xmlns:mc="http://schemas.openxmlformats.org/markup-compatibility/2006">
      <mc:Choice Requires="x14">
        <control shapeId="3073" r:id="rId4" name="FPMExcelClientSheetOptionstb1">
          <controlPr defaultSize="0" autoLine="0" autoPict="0" r:id="rId5">
            <anchor moveWithCells="1" sizeWithCells="1">
              <from>
                <xdr:col>0</xdr:col>
                <xdr:colOff>0</xdr:colOff>
                <xdr:row>0</xdr:row>
                <xdr:rowOff>0</xdr:rowOff>
              </from>
              <to>
                <xdr:col>1</xdr:col>
                <xdr:colOff>304800</xdr:colOff>
                <xdr:row>0</xdr:row>
                <xdr:rowOff>0</xdr:rowOff>
              </to>
            </anchor>
          </controlPr>
        </control>
      </mc:Choice>
      <mc:Fallback>
        <control shapeId="3073" r:id="rId4"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BA212-3CC1-4E39-A83C-984F2E958F0A}">
  <dimension ref="A2:J31"/>
  <sheetViews>
    <sheetView zoomScaleNormal="100" workbookViewId="0">
      <selection activeCell="A3" sqref="A3"/>
    </sheetView>
  </sheetViews>
  <sheetFormatPr defaultColWidth="8.796875" defaultRowHeight="18"/>
  <cols>
    <col min="1" max="1" width="6.796875" style="1" bestFit="1" customWidth="1"/>
    <col min="2" max="2" width="38.69921875" style="2" customWidth="1"/>
    <col min="3" max="6" width="11" style="2" customWidth="1"/>
    <col min="7" max="10" width="11" style="1" customWidth="1"/>
    <col min="11" max="16384" width="8.796875" style="1"/>
  </cols>
  <sheetData>
    <row r="2" spans="1:10">
      <c r="A2" s="29" t="s">
        <v>130</v>
      </c>
      <c r="B2" s="30"/>
      <c r="E2" s="203" t="s">
        <v>87</v>
      </c>
      <c r="F2" s="203"/>
      <c r="G2" s="203"/>
      <c r="H2" s="203"/>
      <c r="I2" s="203"/>
      <c r="J2" s="203"/>
    </row>
    <row r="3" spans="1:10">
      <c r="B3" s="63"/>
      <c r="C3" s="64"/>
      <c r="D3" s="65"/>
      <c r="E3" s="203" t="s">
        <v>22</v>
      </c>
      <c r="F3" s="203"/>
      <c r="G3" s="203"/>
      <c r="H3" s="203"/>
      <c r="I3" s="203"/>
      <c r="J3" s="203"/>
    </row>
    <row r="4" spans="1:10" s="6" customFormat="1" ht="56.4" customHeight="1">
      <c r="B4" s="66" t="s">
        <v>210</v>
      </c>
      <c r="C4" s="67"/>
      <c r="D4" s="68"/>
      <c r="E4" s="245" t="s">
        <v>131</v>
      </c>
      <c r="F4" s="245"/>
      <c r="G4" s="229" t="s">
        <v>211</v>
      </c>
      <c r="H4" s="230"/>
      <c r="I4" s="229" t="s">
        <v>212</v>
      </c>
      <c r="J4" s="246"/>
    </row>
    <row r="5" spans="1:10">
      <c r="B5" s="15"/>
      <c r="C5" s="7"/>
      <c r="D5" s="38"/>
      <c r="E5" s="204" t="s">
        <v>132</v>
      </c>
      <c r="F5" s="217"/>
      <c r="G5" s="217"/>
      <c r="H5" s="217"/>
      <c r="I5" s="217"/>
      <c r="J5" s="218"/>
    </row>
    <row r="6" spans="1:10">
      <c r="B6" s="15"/>
      <c r="C6" s="7"/>
      <c r="D6" s="38"/>
      <c r="E6" s="229">
        <v>0</v>
      </c>
      <c r="F6" s="230"/>
      <c r="G6" s="231">
        <v>1</v>
      </c>
      <c r="H6" s="232"/>
      <c r="I6" s="233">
        <v>2</v>
      </c>
      <c r="J6" s="234"/>
    </row>
    <row r="7" spans="1:10">
      <c r="B7" s="69"/>
      <c r="C7" s="69"/>
      <c r="D7" s="69"/>
      <c r="E7" s="1" t="s">
        <v>133</v>
      </c>
      <c r="F7" s="40"/>
      <c r="G7" s="8"/>
      <c r="H7" s="8"/>
      <c r="I7" s="8"/>
      <c r="J7" s="8"/>
    </row>
    <row r="8" spans="1:10">
      <c r="B8" s="69"/>
      <c r="C8" s="69"/>
      <c r="D8" s="69"/>
      <c r="E8" s="1" t="s">
        <v>151</v>
      </c>
      <c r="F8" s="40"/>
      <c r="G8" s="8"/>
      <c r="H8" s="8"/>
      <c r="I8" s="8"/>
      <c r="J8" s="8"/>
    </row>
    <row r="9" spans="1:10">
      <c r="E9" s="1" t="s">
        <v>134</v>
      </c>
    </row>
    <row r="10" spans="1:10">
      <c r="E10" s="1" t="s">
        <v>135</v>
      </c>
    </row>
    <row r="11" spans="1:10">
      <c r="B11" s="77" t="s">
        <v>143</v>
      </c>
      <c r="C11" s="77"/>
      <c r="D11" s="77"/>
      <c r="E11" s="78"/>
      <c r="F11" s="77"/>
      <c r="G11" s="78"/>
      <c r="H11" s="78"/>
      <c r="I11" s="78"/>
      <c r="J11" s="78"/>
    </row>
    <row r="12" spans="1:10">
      <c r="B12" s="77" t="s">
        <v>152</v>
      </c>
      <c r="C12" s="77"/>
      <c r="D12" s="77"/>
      <c r="E12" s="78"/>
      <c r="F12" s="77"/>
      <c r="G12" s="78"/>
      <c r="H12" s="78"/>
      <c r="I12" s="78"/>
      <c r="J12" s="160">
        <f>(2/2)*10</f>
        <v>10</v>
      </c>
    </row>
    <row r="13" spans="1:10">
      <c r="E13" s="1"/>
    </row>
    <row r="14" spans="1:10">
      <c r="B14" s="1"/>
      <c r="C14" s="30"/>
      <c r="D14" s="30"/>
      <c r="E14" s="30"/>
      <c r="F14" s="1"/>
    </row>
    <row r="15" spans="1:10">
      <c r="A15" s="29" t="s">
        <v>136</v>
      </c>
      <c r="B15" s="30"/>
      <c r="C15" s="235" t="s">
        <v>86</v>
      </c>
      <c r="D15" s="236"/>
      <c r="E15" s="239" t="s">
        <v>87</v>
      </c>
      <c r="F15" s="240"/>
      <c r="G15" s="240"/>
      <c r="H15" s="241"/>
    </row>
    <row r="16" spans="1:10">
      <c r="B16" s="33"/>
      <c r="C16" s="237"/>
      <c r="D16" s="238"/>
      <c r="E16" s="242"/>
      <c r="F16" s="243"/>
      <c r="G16" s="243"/>
      <c r="H16" s="244"/>
    </row>
    <row r="17" spans="1:10" ht="54">
      <c r="B17" s="37" t="s">
        <v>137</v>
      </c>
      <c r="C17" s="70" t="s">
        <v>138</v>
      </c>
      <c r="D17" s="71" t="s">
        <v>139</v>
      </c>
      <c r="E17" s="71" t="s">
        <v>138</v>
      </c>
      <c r="F17" s="72" t="s">
        <v>140</v>
      </c>
      <c r="G17" s="72" t="s">
        <v>141</v>
      </c>
      <c r="H17" s="72" t="s">
        <v>142</v>
      </c>
    </row>
    <row r="18" spans="1:10">
      <c r="B18" s="37" t="s">
        <v>53</v>
      </c>
      <c r="C18" s="18">
        <v>0</v>
      </c>
      <c r="D18" s="114">
        <v>1</v>
      </c>
      <c r="E18" s="36">
        <v>0</v>
      </c>
      <c r="F18" s="36">
        <v>1</v>
      </c>
      <c r="G18" s="117">
        <v>2</v>
      </c>
      <c r="H18" s="114">
        <v>4</v>
      </c>
    </row>
    <row r="19" spans="1:10">
      <c r="B19" s="77" t="s">
        <v>144</v>
      </c>
      <c r="C19" s="81"/>
      <c r="D19" s="81"/>
      <c r="E19" s="82"/>
      <c r="F19" s="82"/>
      <c r="G19" s="83"/>
      <c r="H19" s="84"/>
      <c r="I19" s="78"/>
      <c r="J19" s="78"/>
    </row>
    <row r="20" spans="1:10">
      <c r="B20" s="77" t="s">
        <v>153</v>
      </c>
      <c r="C20" s="77"/>
      <c r="D20" s="77"/>
      <c r="E20" s="77"/>
      <c r="F20" s="77"/>
      <c r="G20" s="78"/>
      <c r="H20" s="78"/>
      <c r="I20" s="78"/>
      <c r="J20" s="160">
        <f>(5/5)*10</f>
        <v>10</v>
      </c>
    </row>
    <row r="22" spans="1:10">
      <c r="B22" s="1"/>
      <c r="C22" s="30"/>
      <c r="D22" s="30"/>
      <c r="E22" s="30"/>
      <c r="F22" s="1"/>
    </row>
    <row r="23" spans="1:10" s="6" customFormat="1" ht="18" customHeight="1">
      <c r="A23" s="73" t="s">
        <v>154</v>
      </c>
      <c r="B23" s="74"/>
      <c r="C23" s="235" t="s">
        <v>115</v>
      </c>
      <c r="D23" s="236"/>
      <c r="E23" s="239" t="s">
        <v>86</v>
      </c>
      <c r="F23" s="241"/>
      <c r="G23" s="240" t="s">
        <v>87</v>
      </c>
      <c r="H23" s="241"/>
    </row>
    <row r="24" spans="1:10" s="6" customFormat="1">
      <c r="B24" s="33"/>
      <c r="C24" s="237"/>
      <c r="D24" s="238"/>
      <c r="E24" s="242"/>
      <c r="F24" s="244"/>
      <c r="G24" s="243"/>
      <c r="H24" s="244"/>
    </row>
    <row r="25" spans="1:10" s="6" customFormat="1" ht="39.6" customHeight="1">
      <c r="B25" s="227" t="s">
        <v>156</v>
      </c>
      <c r="C25" s="36" t="s">
        <v>145</v>
      </c>
      <c r="D25" s="36" t="s">
        <v>146</v>
      </c>
      <c r="E25" s="36" t="s">
        <v>145</v>
      </c>
      <c r="F25" s="36" t="s">
        <v>146</v>
      </c>
      <c r="G25" s="36" t="s">
        <v>145</v>
      </c>
      <c r="H25" s="36" t="s">
        <v>146</v>
      </c>
    </row>
    <row r="26" spans="1:10" s="6" customFormat="1">
      <c r="B26" s="228"/>
      <c r="C26" s="229" t="s">
        <v>53</v>
      </c>
      <c r="D26" s="230"/>
      <c r="E26" s="229" t="s">
        <v>53</v>
      </c>
      <c r="F26" s="230"/>
      <c r="G26" s="229" t="s">
        <v>53</v>
      </c>
      <c r="H26" s="230"/>
    </row>
    <row r="27" spans="1:10" s="6" customFormat="1">
      <c r="B27" s="4" t="s">
        <v>147</v>
      </c>
      <c r="C27" s="18">
        <v>0</v>
      </c>
      <c r="D27" s="114">
        <v>1</v>
      </c>
      <c r="E27" s="36">
        <v>0</v>
      </c>
      <c r="F27" s="108">
        <v>1</v>
      </c>
      <c r="G27" s="18">
        <v>0</v>
      </c>
      <c r="H27" s="114">
        <v>1</v>
      </c>
    </row>
    <row r="28" spans="1:10" s="6" customFormat="1">
      <c r="B28" s="4" t="s">
        <v>148</v>
      </c>
      <c r="C28" s="18">
        <v>0</v>
      </c>
      <c r="D28" s="114">
        <v>1</v>
      </c>
      <c r="E28" s="36">
        <v>0</v>
      </c>
      <c r="F28" s="108">
        <v>1</v>
      </c>
      <c r="G28" s="18">
        <v>0</v>
      </c>
      <c r="H28" s="114">
        <v>1</v>
      </c>
    </row>
    <row r="29" spans="1:10">
      <c r="C29" s="1" t="s">
        <v>149</v>
      </c>
      <c r="E29" s="1"/>
    </row>
    <row r="30" spans="1:10">
      <c r="B30" s="77" t="s">
        <v>150</v>
      </c>
      <c r="C30" s="77"/>
      <c r="D30" s="77"/>
      <c r="E30" s="77"/>
      <c r="F30" s="77"/>
      <c r="G30" s="78"/>
      <c r="H30" s="78"/>
      <c r="I30" s="78"/>
      <c r="J30" s="78"/>
    </row>
    <row r="31" spans="1:10">
      <c r="B31" s="77" t="s">
        <v>155</v>
      </c>
      <c r="C31" s="77"/>
      <c r="D31" s="77"/>
      <c r="E31" s="77"/>
      <c r="F31" s="77"/>
      <c r="G31" s="78"/>
      <c r="H31" s="78"/>
      <c r="I31" s="78"/>
      <c r="J31" s="160">
        <f>(6/6)*10</f>
        <v>10</v>
      </c>
    </row>
  </sheetData>
  <mergeCells count="18">
    <mergeCell ref="E5:J5"/>
    <mergeCell ref="E2:J2"/>
    <mergeCell ref="E3:J3"/>
    <mergeCell ref="E4:F4"/>
    <mergeCell ref="G4:H4"/>
    <mergeCell ref="I4:J4"/>
    <mergeCell ref="I6:J6"/>
    <mergeCell ref="C15:D16"/>
    <mergeCell ref="E15:H16"/>
    <mergeCell ref="C23:D24"/>
    <mergeCell ref="E23:F24"/>
    <mergeCell ref="G23:H24"/>
    <mergeCell ref="B25:B26"/>
    <mergeCell ref="C26:D26"/>
    <mergeCell ref="E26:F26"/>
    <mergeCell ref="G26:H26"/>
    <mergeCell ref="E6:F6"/>
    <mergeCell ref="G6:H6"/>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f800179-ab36-4afd-bf8d-80d26f8c50f2" xsi:nil="true"/>
    <lcf76f155ced4ddcb4097134ff3c332f xmlns="097f116c-1351-43bd-be03-753869cd7a8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76F55909697140B0653C251AF3E0B6" ma:contentTypeVersion="19" ma:contentTypeDescription="Create a new document." ma:contentTypeScope="" ma:versionID="a583c25be52328840c0a7251623ae9d9">
  <xsd:schema xmlns:xsd="http://www.w3.org/2001/XMLSchema" xmlns:xs="http://www.w3.org/2001/XMLSchema" xmlns:p="http://schemas.microsoft.com/office/2006/metadata/properties" xmlns:ns2="6f800179-ab36-4afd-bf8d-80d26f8c50f2" xmlns:ns3="097f116c-1351-43bd-be03-753869cd7a85" targetNamespace="http://schemas.microsoft.com/office/2006/metadata/properties" ma:root="true" ma:fieldsID="dd188fb2c03368736bc6e12c1aabe388" ns2:_="" ns3:_="">
    <xsd:import namespace="6f800179-ab36-4afd-bf8d-80d26f8c50f2"/>
    <xsd:import namespace="097f116c-1351-43bd-be03-753869cd7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2:TaxCatchAll" minOccurs="0"/>
                <xsd:element ref="ns3:lcf76f155ced4ddcb4097134ff3c332f"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00179-ab36-4afd-bf8d-80d26f8c50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9ea1d65-2a39-4c88-ad19-64c158696763}" ma:internalName="TaxCatchAll" ma:showField="CatchAllData" ma:web="6f800179-ab36-4afd-bf8d-80d26f8c50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7f116c-1351-43bd-be03-753869cd7a8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52A74A21-27B9-49C6-9C9D-DC69A0BDCC08}">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52a136c2-513f-416a-8864-1916da5892ee"/>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C1D72A7A-20BB-40DA-B529-A0D6FADAD634}"/>
</file>

<file path=customXml/itemProps3.xml><?xml version="1.0" encoding="utf-8"?>
<ds:datastoreItem xmlns:ds="http://schemas.openxmlformats.org/officeDocument/2006/customXml" ds:itemID="{F846A4C6-796A-4FAB-B8CC-2B5E6EDBBB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00_summary (additional info)</vt:lpstr>
      <vt:lpstr>0_summary</vt:lpstr>
      <vt:lpstr>1_Documentation</vt:lpstr>
      <vt:lpstr>2_Disassembly_Access_Tools</vt:lpstr>
      <vt:lpstr>3_Availability_of_SpareParts</vt:lpstr>
      <vt:lpstr>4_Price_of_SpareParts</vt:lpstr>
      <vt:lpstr>5_Specific_Criteria</vt:lpstr>
      <vt:lpstr>'0_summary'!Print_Area</vt:lpstr>
      <vt:lpstr>'00_summary (additional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 Haruo (SVP)</dc:creator>
  <cp:lastModifiedBy>Okada, Haruo (SVP)</cp:lastModifiedBy>
  <cp:lastPrinted>2020-11-10T01:37:07Z</cp:lastPrinted>
  <dcterms:created xsi:type="dcterms:W3CDTF">2020-05-19T22:44:33Z</dcterms:created>
  <dcterms:modified xsi:type="dcterms:W3CDTF">2023-02-24T04:31:20Z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0x0101009DA44B572FBA7C4D89BB121E5EFE2E28</vt:lpwstr>
  </property>
</Properties>
</file>